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DieseArbeitsmappe" defaultThemeVersion="124226"/>
  <xr:revisionPtr revIDLastSave="48" documentId="8_{63E67724-3742-4A27-B2A6-FF2DD970D0E1}" xr6:coauthVersionLast="47" xr6:coauthVersionMax="47" xr10:uidLastSave="{13653E46-EA8C-454E-8073-6156FD8AD967}"/>
  <bookViews>
    <workbookView xWindow="-120" yWindow="-120" windowWidth="25440" windowHeight="15390" tabRatio="846" xr2:uid="{00000000-000D-0000-FFFF-FFFF00000000}"/>
  </bookViews>
  <sheets>
    <sheet name="Deckblatt" sheetId="1" r:id="rId1"/>
    <sheet name="Inhaltsverzeichnis" sheetId="11" r:id="rId2"/>
    <sheet name="Kennzahlen" sheetId="21" r:id="rId3"/>
    <sheet name="GuV" sheetId="4" r:id="rId4"/>
    <sheet name="Bilanz" sheetId="22" r:id="rId5"/>
    <sheet name="Kapitalflussrechnung" sheetId="10" r:id="rId6"/>
    <sheet name="Segmentbericht Quartal" sheetId="17" r:id="rId7"/>
    <sheet name="Im EK erfasste Erträge + Aufw." sheetId="14" r:id="rId8"/>
    <sheet name="IR Kontakt" sheetId="5" r:id="rId9"/>
    <sheet name="Schlussblatt" sheetId="26" r:id="rId10"/>
  </sheets>
  <definedNames>
    <definedName name="_xlnm.Print_Area" localSheetId="4">Bilanz!$A$1:$D$53</definedName>
    <definedName name="_xlnm.Print_Area" localSheetId="0">Deckblatt!$A$1:$H$23</definedName>
    <definedName name="_xlnm.Print_Area" localSheetId="3">GuV!$A$1:$E$33</definedName>
    <definedName name="_xlnm.Print_Area" localSheetId="7">'Im EK erfasste Erträge + Aufw.'!$A$1:$D$16</definedName>
    <definedName name="_xlnm.Print_Area" localSheetId="1">Inhaltsverzeichnis!$A$1:$J$21</definedName>
    <definedName name="_xlnm.Print_Area" localSheetId="5">Kapitalflussrechnung!$A$1:$D$35</definedName>
    <definedName name="_xlnm.Print_Area" localSheetId="2">Kennzahlen!$A$1:$G$51</definedName>
    <definedName name="_xlnm.Print_Area" localSheetId="6">'Segmentbericht Quartal'!$A$1:$T$36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7" l="1"/>
  <c r="T12" i="17" l="1"/>
  <c r="T10" i="17"/>
  <c r="D12" i="14"/>
  <c r="C12" i="14"/>
  <c r="D9" i="14"/>
  <c r="D13" i="14" s="1"/>
  <c r="D14" i="14" s="1"/>
  <c r="C9" i="14"/>
  <c r="C13" i="14" s="1"/>
  <c r="C14" i="14" s="1"/>
  <c r="C15" i="14" s="1"/>
  <c r="T32" i="17"/>
  <c r="R32" i="17"/>
  <c r="T23" i="17"/>
  <c r="R23" i="17"/>
  <c r="T20" i="17"/>
  <c r="R20" i="17"/>
  <c r="T17" i="17"/>
  <c r="R17" i="17"/>
  <c r="O16" i="17"/>
  <c r="O18" i="17" s="1"/>
  <c r="O21" i="17" s="1"/>
  <c r="O24" i="17" s="1"/>
  <c r="D16" i="17"/>
  <c r="D18" i="17" s="1"/>
  <c r="D21" i="17" s="1"/>
  <c r="D24" i="17" s="1"/>
  <c r="T15" i="17"/>
  <c r="S15" i="17"/>
  <c r="R15" i="17"/>
  <c r="T14" i="17"/>
  <c r="S14" i="17"/>
  <c r="R14" i="17"/>
  <c r="O13" i="17"/>
  <c r="I13" i="17"/>
  <c r="I16" i="17" s="1"/>
  <c r="I18" i="17" s="1"/>
  <c r="I21" i="17" s="1"/>
  <c r="I24" i="17" s="1"/>
  <c r="G13" i="17"/>
  <c r="G16" i="17" s="1"/>
  <c r="G18" i="17" s="1"/>
  <c r="G21" i="17" s="1"/>
  <c r="G24" i="17" s="1"/>
  <c r="D13" i="17"/>
  <c r="S12" i="17"/>
  <c r="R12" i="17"/>
  <c r="S11" i="17"/>
  <c r="P11" i="17"/>
  <c r="P13" i="17" s="1"/>
  <c r="P16" i="17" s="1"/>
  <c r="P18" i="17" s="1"/>
  <c r="P21" i="17" s="1"/>
  <c r="P24" i="17" s="1"/>
  <c r="O11" i="17"/>
  <c r="M11" i="17"/>
  <c r="M13" i="17" s="1"/>
  <c r="M16" i="17" s="1"/>
  <c r="M18" i="17" s="1"/>
  <c r="M21" i="17" s="1"/>
  <c r="M24" i="17" s="1"/>
  <c r="L11" i="17"/>
  <c r="L13" i="17" s="1"/>
  <c r="L16" i="17" s="1"/>
  <c r="L18" i="17" s="1"/>
  <c r="L21" i="17" s="1"/>
  <c r="L24" i="17" s="1"/>
  <c r="K11" i="17"/>
  <c r="K13" i="17" s="1"/>
  <c r="K16" i="17" s="1"/>
  <c r="K18" i="17" s="1"/>
  <c r="K21" i="17" s="1"/>
  <c r="K24" i="17" s="1"/>
  <c r="I11" i="17"/>
  <c r="H11" i="17"/>
  <c r="H13" i="17" s="1"/>
  <c r="H16" i="17" s="1"/>
  <c r="H18" i="17" s="1"/>
  <c r="H21" i="17" s="1"/>
  <c r="H24" i="17" s="1"/>
  <c r="G11" i="17"/>
  <c r="E11" i="17"/>
  <c r="E13" i="17" s="1"/>
  <c r="E16" i="17" s="1"/>
  <c r="E18" i="17" s="1"/>
  <c r="E21" i="17" s="1"/>
  <c r="E24" i="17" s="1"/>
  <c r="D11" i="17"/>
  <c r="C11" i="17"/>
  <c r="C13" i="17" s="1"/>
  <c r="C16" i="17" s="1"/>
  <c r="C18" i="17" s="1"/>
  <c r="C21" i="17" s="1"/>
  <c r="C24" i="17" s="1"/>
  <c r="S10" i="17"/>
  <c r="R10" i="17"/>
  <c r="T9" i="17"/>
  <c r="S9" i="17"/>
  <c r="R9" i="17"/>
  <c r="T8" i="17"/>
  <c r="S8" i="17"/>
  <c r="R8" i="17"/>
  <c r="T7" i="17"/>
  <c r="S7" i="17"/>
  <c r="R7" i="17"/>
  <c r="R11" i="17" s="1"/>
  <c r="C32" i="10"/>
  <c r="C34" i="10" s="1"/>
  <c r="C29" i="10"/>
  <c r="C23" i="10"/>
  <c r="C15" i="10"/>
  <c r="C35" i="10" s="1"/>
  <c r="C52" i="22"/>
  <c r="C50" i="22"/>
  <c r="C43" i="22"/>
  <c r="C33" i="22"/>
  <c r="C53" i="22" s="1"/>
  <c r="C22" i="22"/>
  <c r="C11" i="22"/>
  <c r="C23" i="22" s="1"/>
  <c r="C28" i="4"/>
  <c r="D22" i="4"/>
  <c r="D23" i="4" s="1"/>
  <c r="D25" i="4" s="1"/>
  <c r="D26" i="4" s="1"/>
  <c r="C22" i="4"/>
  <c r="D10" i="4"/>
  <c r="D12" i="4" s="1"/>
  <c r="D19" i="4" s="1"/>
  <c r="C10" i="4"/>
  <c r="C12" i="4" s="1"/>
  <c r="C19" i="4" s="1"/>
  <c r="E43" i="21"/>
  <c r="E42" i="21"/>
  <c r="E41" i="21"/>
  <c r="E40" i="21"/>
  <c r="E38" i="21"/>
  <c r="E37" i="21"/>
  <c r="E36" i="21"/>
  <c r="E35" i="21"/>
  <c r="E34" i="21"/>
  <c r="D35" i="10"/>
  <c r="D34" i="10"/>
  <c r="D32" i="10"/>
  <c r="T11" i="17" l="1"/>
  <c r="T13" i="17" s="1"/>
  <c r="T16" i="17" s="1"/>
  <c r="T18" i="17" s="1"/>
  <c r="T21" i="17" s="1"/>
  <c r="T24" i="17" s="1"/>
  <c r="T29" i="17" s="1"/>
  <c r="T33" i="17" s="1"/>
  <c r="T35" i="17" s="1"/>
  <c r="S13" i="17"/>
  <c r="S16" i="17" s="1"/>
  <c r="R13" i="17"/>
  <c r="R16" i="17" s="1"/>
  <c r="R18" i="17" s="1"/>
  <c r="R21" i="17" s="1"/>
  <c r="R24" i="17" s="1"/>
  <c r="R29" i="17" s="1"/>
  <c r="R33" i="17" s="1"/>
  <c r="R35" i="17" s="1"/>
  <c r="C23" i="4"/>
  <c r="C25" i="4" s="1"/>
  <c r="D29" i="4"/>
  <c r="D28" i="4"/>
  <c r="D29" i="10"/>
  <c r="D23" i="10"/>
  <c r="D15" i="10"/>
  <c r="B1" i="14" l="1"/>
  <c r="D50" i="22"/>
  <c r="D52" i="22" s="1"/>
  <c r="D53" i="22" s="1"/>
  <c r="D43" i="22"/>
  <c r="D33" i="22"/>
  <c r="E17" i="4"/>
  <c r="E16" i="4"/>
  <c r="E27" i="4"/>
  <c r="E24" i="4"/>
  <c r="E21" i="4"/>
  <c r="E20" i="4"/>
  <c r="E18" i="4"/>
  <c r="E15" i="4"/>
  <c r="E14" i="4"/>
  <c r="E13" i="4"/>
  <c r="E11" i="4"/>
  <c r="E10" i="4"/>
  <c r="E9" i="4"/>
  <c r="E8" i="4"/>
  <c r="E7" i="4"/>
  <c r="E6" i="4"/>
  <c r="E5" i="4"/>
  <c r="E22" i="4" l="1"/>
  <c r="E12" i="4" l="1"/>
  <c r="B1" i="10"/>
  <c r="B1" i="22"/>
  <c r="B1" i="4"/>
  <c r="B1" i="21"/>
  <c r="E19" i="4" l="1"/>
  <c r="E23" i="4" l="1"/>
  <c r="E25" i="4" l="1"/>
  <c r="E28" i="4" l="1"/>
  <c r="E29" i="4"/>
  <c r="E26" i="4"/>
</calcChain>
</file>

<file path=xl/sharedStrings.xml><?xml version="1.0" encoding="utf-8"?>
<sst xmlns="http://schemas.openxmlformats.org/spreadsheetml/2006/main" count="283" uniqueCount="199">
  <si>
    <t>Software AG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</si>
  <si>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</si>
  <si>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</si>
  <si>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</si>
  <si>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</si>
  <si>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</si>
  <si>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</si>
  <si>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</si>
  <si>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7</t>
  </si>
  <si>
    <t>S. 8</t>
  </si>
  <si>
    <t>(IFRS, nicht testiert)</t>
  </si>
  <si>
    <t>in Mio. EUR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</si>
  <si>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</si>
  <si>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</si>
  <si>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(soweit nicht anders vermerkt)</t>
  </si>
  <si>
    <t>Konzernumsatz</t>
  </si>
  <si>
    <t>Produktumsatz</t>
  </si>
  <si>
    <t>Digital Business</t>
  </si>
  <si>
    <t>A&amp;N</t>
  </si>
  <si>
    <t>Lizenzen</t>
  </si>
  <si>
    <t>Wartung</t>
  </si>
  <si>
    <t>SaaS</t>
  </si>
  <si>
    <t>Bookings</t>
  </si>
  <si>
    <r>
      <t>Bookings Digital Business</t>
    </r>
    <r>
      <rPr>
        <vertAlign val="superscript"/>
        <sz val="8"/>
        <color rgb="FF011F3D"/>
        <rFont val="Arial"/>
        <family val="2"/>
      </rPr>
      <t>2</t>
    </r>
  </si>
  <si>
    <r>
      <t>Bookings A&amp;N</t>
    </r>
    <r>
      <rPr>
        <vertAlign val="superscript"/>
        <sz val="8"/>
        <color rgb="FF011F3D"/>
        <rFont val="Arial"/>
        <family val="2"/>
      </rPr>
      <t>2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</si>
  <si>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</si>
  <si>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Konzern ARR</t>
  </si>
  <si>
    <r>
      <t>Digital Business ARR</t>
    </r>
    <r>
      <rPr>
        <vertAlign val="superscript"/>
        <sz val="8"/>
        <color rgb="FF011F3D"/>
        <rFont val="Arial"/>
        <family val="2"/>
      </rPr>
      <t>3</t>
    </r>
  </si>
  <si>
    <r>
      <t>A&amp;N ARR</t>
    </r>
    <r>
      <rPr>
        <vertAlign val="superscript"/>
        <sz val="8"/>
        <color rgb="FF011F3D"/>
        <rFont val="Arial"/>
        <family val="2"/>
      </rPr>
      <t>3</t>
    </r>
  </si>
  <si>
    <t>+/- as %</t>
  </si>
  <si>
    <t>Operatives EBITA (Non-IFRS)</t>
  </si>
  <si>
    <t>in % vom Umsatz</t>
  </si>
  <si>
    <t>Segmentergebnis DBP</t>
  </si>
  <si>
    <t>Segmentmarge</t>
  </si>
  <si>
    <t>Segmentergebnis A&amp;N</t>
  </si>
  <si>
    <t>EBIT (IFRS)</t>
  </si>
  <si>
    <t>Nettoergebnis (Non-IFRS)</t>
  </si>
  <si>
    <r>
      <t>Ergebnis je Aktie (Non-IFRS)</t>
    </r>
    <r>
      <rPr>
        <b/>
        <vertAlign val="superscript"/>
        <sz val="8"/>
        <color rgb="FF011F3D"/>
        <rFont val="Arial"/>
        <family val="2"/>
      </rPr>
      <t>4</t>
    </r>
  </si>
  <si>
    <t>Cashflow aus betrieblicher Tätigkeit</t>
  </si>
  <si>
    <r>
      <t>CapEx</t>
    </r>
    <r>
      <rPr>
        <vertAlign val="superscript"/>
        <sz val="8"/>
        <color rgb="FF011F3D"/>
        <rFont val="Arial"/>
        <family val="2"/>
      </rPr>
      <t>5</t>
    </r>
  </si>
  <si>
    <t xml:space="preserve">Tilgung von Leasingverbindlichkeiten </t>
  </si>
  <si>
    <t>Free Cashflow</t>
  </si>
  <si>
    <t>Free Cashflow per share</t>
  </si>
  <si>
    <t>Bilanz</t>
  </si>
  <si>
    <t>Bilanzsumme</t>
  </si>
  <si>
    <t>Zahlungsmittel und Zahlungsmitteläquivalente</t>
  </si>
  <si>
    <t>Netto-Cash-Position</t>
  </si>
  <si>
    <t>Mitarbeiter (Vollzeitäquivalent)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</si>
  <si>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bereinigt).</t>
    </r>
  </si>
  <si>
    <r>
      <rPr>
        <vertAlign val="superscript"/>
        <sz val="8"/>
        <color rgb="FF011F3D"/>
        <rFont val="Arial"/>
        <family val="2"/>
      </rPr>
      <t xml:space="preserve">3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</si>
  <si>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Schuldtiteln.</t>
    </r>
  </si>
  <si>
    <t>Rundungen können in Einzelfällen dazu führen, dass sich Werte in diesem Bericht nicht exakt zur angegebenen Summe aufaddieren und Prozentangaben sich nicht aus den dargestellten Werten ergeben.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</si>
  <si>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</si>
  <si>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</si>
  <si>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</si>
  <si>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</si>
  <si>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</si>
  <si>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</si>
  <si>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</si>
  <si>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</si>
  <si>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</si>
  <si>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Erträge</t>
  </si>
  <si>
    <t>Sonstige Aufwendungen</t>
  </si>
  <si>
    <t>Sonstige Steuern</t>
  </si>
  <si>
    <t>Betriebsergebnis</t>
  </si>
  <si>
    <t>Finanzierungserträge</t>
  </si>
  <si>
    <t>Finanzierungsaufwendungen</t>
  </si>
  <si>
    <t>Finanzergebnis, Netto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</si>
  <si>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</si>
  <si>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</si>
  <si>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</si>
  <si>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</si>
  <si>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</si>
  <si>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</si>
  <si>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</si>
  <si>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</si>
  <si>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</si>
  <si>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</si>
  <si>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31. Dez. 2021</t>
  </si>
  <si>
    <t>Kurzfristige Vermögenswerte</t>
  </si>
  <si>
    <t>Sonstige finanzielle Vermögenswerte</t>
  </si>
  <si>
    <t>Forderungen aus Lieferungen und Leistungen, Vertragsvermögenswerte und sonstige Forderungen</t>
  </si>
  <si>
    <t>Sonstige nichtfinanzielle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</si>
  <si>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</si>
  <si>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</si>
  <si>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</si>
  <si>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</si>
  <si>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</si>
  <si>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Als Finanzinvestition gehaltene Immobilien</t>
  </si>
  <si>
    <t>Latente Steueransprüche</t>
  </si>
  <si>
    <t>Summe Vermögenswerte</t>
  </si>
  <si>
    <t>Passiva (in TEUR)</t>
  </si>
  <si>
    <t>Kurzfristige Schulden</t>
  </si>
  <si>
    <t xml:space="preserve">Finanzielle Verbindlichkeiten </t>
  </si>
  <si>
    <t>Verbindlichkeiten aus Lieferungen und Leistungen und sonstige Verbindlichkeiten</t>
  </si>
  <si>
    <t>Sonstige nichtfinanzielle Verbindlichkeiten</t>
  </si>
  <si>
    <t>Sonstige Rückstellungen</t>
  </si>
  <si>
    <t>Ertragsteuerschulden</t>
  </si>
  <si>
    <t>Vetragsverbindlichkeiten / Passiver Abgrenzungsposten</t>
  </si>
  <si>
    <t>Langfristige Schulden</t>
  </si>
  <si>
    <t xml:space="preserve">Rückstellungen für Pensionen und ähnliche Verpflichtungen </t>
  </si>
  <si>
    <t xml:space="preserve">Ertragsteuerschulden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</si>
  <si>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</si>
  <si>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</si>
  <si>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</si>
  <si>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</si>
  <si>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</si>
  <si>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</si>
  <si>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</si>
  <si>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</si>
  <si>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</si>
  <si>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</si>
  <si>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Finanzergebnis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</si>
  <si>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</si>
  <si>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</si>
  <si>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</si>
  <si>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</si>
  <si>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Ertragsteuern</t>
  </si>
  <si>
    <t>Gezahlte Zinsen</t>
  </si>
  <si>
    <t>Erhaltene Zinsen</t>
  </si>
  <si>
    <t>Mittelzufluss aus dem Abgang von Sachanlagen/immateriellen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</si>
  <si>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</si>
  <si>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</si>
  <si>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Vermögenswerte</t>
  </si>
  <si>
    <t>Mittelzufluss aus dem Verkauf von kurzfristigen finanziellen Vermögenswerten</t>
  </si>
  <si>
    <t>Investitionen in kurzfristige finanzielle Vermögenswerte</t>
  </si>
  <si>
    <t>Mittelzufluss/ -abfluss aus Abgängen von zur Veräußerung gehaltenen Vermögenswerten, netto</t>
  </si>
  <si>
    <t>Cashflow aus Investitionstätigkeit</t>
  </si>
  <si>
    <t xml:space="preserve">Gezahlte Dividenden </t>
  </si>
  <si>
    <t xml:space="preserve">Ein-/Auszahlungen kurzfristiger finanzieller Verbindlichkeiten </t>
  </si>
  <si>
    <t>Tilgung von Leasingverbindlichkeiten</t>
  </si>
  <si>
    <t xml:space="preserve">Aufnahme langfristiger finanzieller Verbindlichkeiten </t>
  </si>
  <si>
    <t xml:space="preserve">Tilgung langfristiger finanzieller Verbindlichkeiten </t>
  </si>
  <si>
    <t>Cashflow aus Finanzierungstätigkeit</t>
  </si>
  <si>
    <t>Zahlungswirksame Veränderungen der Zahlungsmittel und Zahlungsmitteläquivalente</t>
  </si>
  <si>
    <t>Bewertungsbedingte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</si>
  <si>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</si>
  <si>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</si>
  <si>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</si>
  <si>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Free Cash Flow</t>
  </si>
  <si>
    <t>Professional Services</t>
  </si>
  <si>
    <t>Überleitung</t>
  </si>
  <si>
    <t>Gesamt</t>
  </si>
  <si>
    <t>IFRS</t>
  </si>
  <si>
    <t>Währungs-
kurs-
bereinigt</t>
  </si>
  <si>
    <t>Lizenzen aus Subscription</t>
  </si>
  <si>
    <t>Wartung aus Subscription</t>
  </si>
  <si>
    <t>Wartung aus Dauerverträgen</t>
  </si>
  <si>
    <t>Wiederkehrende Umsätze</t>
  </si>
  <si>
    <t>Lizenzen aus Dauerverträgen</t>
  </si>
  <si>
    <t>Produktumsätze</t>
  </si>
  <si>
    <t>Segmentbeitrag</t>
  </si>
  <si>
    <t>Forschungs- und 
Entwicklungsaufwendungen</t>
  </si>
  <si>
    <t>Segmentergebnis</t>
  </si>
  <si>
    <t>Differenzen aus der Währungsumrechnung ausländischer Geschäftsbetriebe</t>
  </si>
  <si>
    <t>Nettogewinn/(-verlust) aus der Absicherung des Cashflows</t>
  </si>
  <si>
    <t>Währungseffekte aus Nettoinvestitionsdarlehen in ausländische Geschäftsbetriebe</t>
  </si>
  <si>
    <t>Posten, die anschließend in den Gewinn oder Verlust umgegliedert werden, sofern bestimmte Bedingungen erfüllt sind</t>
  </si>
  <si>
    <t>Nettogewinn/(-verlust) aus Eigenkapitalinstrumenten, die als erfolgsneutral zum beizulegenden Zeitwert im sonstigen Ergebnis designiert werden</t>
  </si>
  <si>
    <t>Anpassung aus der Bewertung von Pensionsverpflichtungen</t>
  </si>
  <si>
    <t>Posten, die anschließend nicht in den Gewinn oder Verlust umgegliedert werden</t>
  </si>
  <si>
    <t>Im Eigenkapital direkt erfasste Wertänderungen</t>
  </si>
  <si>
    <t>Gesamtergebnis</t>
  </si>
  <si>
    <t>Davon auf Aktionäre der Software AG entfallend</t>
  </si>
  <si>
    <t>Davon auf nicht beherrschende Anteile entfallend</t>
  </si>
  <si>
    <t>Investor Relations</t>
  </si>
  <si>
    <t>Uhlandstraße 12</t>
  </si>
  <si>
    <t>64297 Darmstadt</t>
  </si>
  <si>
    <t>Deutschland</t>
  </si>
  <si>
    <t>Telefon:</t>
  </si>
  <si>
    <t>+49 (0) 6151 92 1900</t>
  </si>
  <si>
    <t xml:space="preserve">Fax: </t>
  </si>
  <si>
    <t xml:space="preserve">+49 (0) 6151 9234 1900 </t>
  </si>
  <si>
    <t xml:space="preserve">E-Mail: </t>
  </si>
  <si>
    <t>investor.relations@softwareag.com</t>
  </si>
  <si>
    <t>www.softwareag.com</t>
  </si>
  <si>
    <t>.</t>
  </si>
  <si>
    <t>Q1 / 2022</t>
  </si>
  <si>
    <t>Konzern Gewinn-und-Verlustrechnung für das 1.Quartal 2022 und 2021</t>
  </si>
  <si>
    <t>Konzernbilanz zum 31. März 2022 und 31. Dezember 2021</t>
  </si>
  <si>
    <t>Kapitalflussrechnung für das erste 1. Quartal 2022 und 2021</t>
  </si>
  <si>
    <t>Segmentbericht für das 1. Quartal 2022 und 2021</t>
  </si>
  <si>
    <t>Gesamtergebnisrechnung für das 1. Quartal 2022 und 2021</t>
  </si>
  <si>
    <t>Kennzahlen im Überblick zum 31. März 2022 und 2021</t>
  </si>
  <si>
    <t>Q1 2022
(IFRS)</t>
  </si>
  <si>
    <r>
      <t>Q1 2022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</si>
  <si>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März. 31, 2021</t>
  </si>
  <si>
    <t>März. 31, 2022</t>
  </si>
  <si>
    <r>
      <t>März. 31, 2022 acc</t>
    </r>
    <r>
      <rPr>
        <b/>
        <vertAlign val="superscript"/>
        <sz val="8"/>
        <color rgb="FF344C64"/>
        <rFont val="Arial"/>
        <family val="2"/>
      </rPr>
      <t>1</t>
    </r>
  </si>
  <si>
    <t>03/22-03/21
+/- as %</t>
  </si>
  <si>
    <t>Q1 2022</t>
  </si>
  <si>
    <t>Q1 2021</t>
  </si>
  <si>
    <t>Dez. 31, 
2021</t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</si>
  <si>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 Basierend auf durchschnittlich ausstehenden Aktien (unverwässert) Q1  2022: 74,0m / Q1 2021: 74,0m</t>
    </r>
  </si>
  <si>
    <t>31. März 2022</t>
  </si>
  <si>
    <t>Q1 2021
(IFRS)</t>
  </si>
  <si>
    <r>
      <t>Ergebnis je Aktie in EUR (verwässert)</t>
    </r>
    <r>
      <rPr>
        <vertAlign val="superscript"/>
        <sz val="8"/>
        <color rgb="FF011F3D"/>
        <rFont val="Arial"/>
        <family val="2"/>
      </rPr>
      <t>1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</si>
  <si>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Konzernüberschuss erhöht um den Zinsaufwand nach Steuern aus der Wandelschuldverschreibung.</t>
    </r>
  </si>
  <si>
    <r>
      <rPr>
        <vertAlign val="superscript"/>
        <sz val="8"/>
        <color rgb="FF011F3D"/>
        <rFont val="Arial"/>
        <family val="2"/>
      </rPr>
      <t xml:space="preserve">2 </t>
    </r>
    <r>
      <rPr>
        <sz val="8"/>
        <color rgb="FF011F3D"/>
        <rFont val="Arial"/>
        <family val="2"/>
      </rPr>
      <t xml:space="preserve">    Normalisierter Auftragseingang gemäß Definition im Geschäftsbericht 2021, Seite 79.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</si>
</sst>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0.000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b/>
      <i/>
      <vertAlign val="superscript"/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  <fill>
      <patternFill patternType="solid">
        <fgColor rgb="FFEBDCFE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F4F4EC"/>
        <bgColor rgb="FF000000"/>
      </patternFill>
    </fill>
    <fill>
      <patternFill patternType="solid">
        <fgColor rgb="FFF2F2EA"/>
        <bgColor rgb="FF000000"/>
      </patternFill>
    </fill>
  </fills>
  <borders count="7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/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rgb="FFFFFFFF"/>
      </right>
      <top style="thin">
        <color auto="1"/>
      </top>
      <bottom style="thin">
        <color indexed="64"/>
      </bottom>
      <diagonal/>
    </border>
    <border>
      <left style="thin">
        <color rgb="FFFFFFFF"/>
      </left>
      <right style="thick">
        <color rgb="FFFFFFFF"/>
      </right>
      <top style="thick">
        <color rgb="FF9A50F8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0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5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9" fontId="8" fillId="2" borderId="0" xfId="0" applyNumberFormat="1" applyFont="1" applyFill="1" applyAlignment="1">
      <alignment horizontal="right"/>
    </xf>
    <xf numFmtId="0" fontId="15" fillId="0" borderId="0" xfId="0" applyFont="1"/>
    <xf numFmtId="0" fontId="15" fillId="2" borderId="0" xfId="0" applyFont="1" applyFill="1" applyAlignment="1">
      <alignment horizontal="left"/>
    </xf>
    <xf numFmtId="3" fontId="8" fillId="0" borderId="0" xfId="0" applyNumberFormat="1" applyFont="1"/>
    <xf numFmtId="0" fontId="11" fillId="0" borderId="0" xfId="0" applyFont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49" fontId="25" fillId="0" borderId="27" xfId="0" applyNumberFormat="1" applyFont="1" applyBorder="1" applyAlignment="1">
      <alignment horizontal="right"/>
    </xf>
    <xf numFmtId="1" fontId="25" fillId="0" borderId="0" xfId="0" applyNumberFormat="1" applyFont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27" xfId="0" applyNumberFormat="1" applyFont="1" applyFill="1" applyBorder="1" applyAlignment="1">
      <alignment horizontal="center"/>
    </xf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0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1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30" fillId="0" borderId="0" xfId="0" applyFont="1"/>
    <xf numFmtId="0" fontId="26" fillId="0" borderId="23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23" xfId="0" applyFont="1" applyBorder="1" applyAlignment="1">
      <alignment horizontal="left" wrapText="1"/>
    </xf>
    <xf numFmtId="0" fontId="25" fillId="0" borderId="34" xfId="0" applyFont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22" fillId="0" borderId="6" xfId="0" applyFont="1" applyBorder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164" fontId="26" fillId="0" borderId="8" xfId="0" applyNumberFormat="1" applyFont="1" applyBorder="1" applyAlignment="1">
      <alignment horizontal="right"/>
    </xf>
    <xf numFmtId="0" fontId="25" fillId="0" borderId="38" xfId="0" applyFont="1" applyBorder="1" applyAlignment="1">
      <alignment horizontal="left"/>
    </xf>
    <xf numFmtId="9" fontId="26" fillId="0" borderId="1" xfId="0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166" fontId="22" fillId="0" borderId="0" xfId="0" applyNumberFormat="1" applyFont="1"/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2" xfId="0" applyFont="1" applyBorder="1" applyAlignment="1">
      <alignment horizontal="left"/>
    </xf>
    <xf numFmtId="164" fontId="36" fillId="0" borderId="8" xfId="0" applyNumberFormat="1" applyFont="1" applyBorder="1" applyAlignment="1">
      <alignment horizontal="right"/>
    </xf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8" fillId="3" borderId="14" xfId="0" applyNumberFormat="1" applyFont="1" applyFill="1" applyBorder="1" applyAlignment="1">
      <alignment horizontal="right"/>
    </xf>
    <xf numFmtId="166" fontId="26" fillId="3" borderId="12" xfId="0" applyNumberFormat="1" applyFont="1" applyFill="1" applyBorder="1" applyAlignment="1">
      <alignment horizontal="right"/>
    </xf>
    <xf numFmtId="165" fontId="28" fillId="3" borderId="12" xfId="0" applyNumberFormat="1" applyFont="1" applyFill="1" applyBorder="1" applyAlignment="1">
      <alignment horizontal="right"/>
    </xf>
    <xf numFmtId="166" fontId="26" fillId="3" borderId="14" xfId="0" applyNumberFormat="1" applyFont="1" applyFill="1" applyBorder="1" applyAlignment="1">
      <alignment horizontal="right"/>
    </xf>
    <xf numFmtId="0" fontId="23" fillId="0" borderId="6" xfId="0" applyFont="1" applyBorder="1"/>
    <xf numFmtId="0" fontId="25" fillId="0" borderId="43" xfId="0" applyFont="1" applyBorder="1" applyAlignment="1">
      <alignment horizontal="right" wrapText="1"/>
    </xf>
    <xf numFmtId="0" fontId="35" fillId="0" borderId="44" xfId="0" applyFont="1" applyBorder="1" applyAlignment="1">
      <alignment horizontal="right" wrapText="1"/>
    </xf>
    <xf numFmtId="0" fontId="25" fillId="0" borderId="44" xfId="0" quotePrefix="1" applyFont="1" applyBorder="1" applyAlignment="1">
      <alignment horizontal="right" wrapText="1"/>
    </xf>
    <xf numFmtId="0" fontId="25" fillId="0" borderId="44" xfId="0" quotePrefix="1" applyFont="1" applyBorder="1" applyAlignment="1">
      <alignment horizontal="center" wrapText="1"/>
    </xf>
    <xf numFmtId="0" fontId="25" fillId="0" borderId="42" xfId="0" applyFont="1" applyBorder="1" applyAlignment="1">
      <alignment horizontal="right"/>
    </xf>
    <xf numFmtId="0" fontId="25" fillId="0" borderId="42" xfId="0" quotePrefix="1" applyFont="1" applyBorder="1" applyAlignment="1">
      <alignment horizontal="right"/>
    </xf>
    <xf numFmtId="0" fontId="25" fillId="0" borderId="41" xfId="0" applyFont="1" applyBorder="1" applyAlignment="1">
      <alignment horizontal="right" wrapText="1"/>
    </xf>
    <xf numFmtId="0" fontId="25" fillId="0" borderId="38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9" fontId="26" fillId="0" borderId="2" xfId="0" applyNumberFormat="1" applyFont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25" fillId="0" borderId="33" xfId="0" applyFont="1" applyBorder="1" applyAlignment="1">
      <alignment horizontal="left"/>
    </xf>
    <xf numFmtId="0" fontId="25" fillId="0" borderId="46" xfId="0" applyFont="1" applyBorder="1" applyAlignment="1">
      <alignment horizontal="left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1" fontId="27" fillId="3" borderId="45" xfId="0" applyNumberFormat="1" applyFont="1" applyFill="1" applyBorder="1" applyAlignment="1">
      <alignment horizontal="center" wrapText="1"/>
    </xf>
    <xf numFmtId="1" fontId="25" fillId="4" borderId="47" xfId="0" applyNumberFormat="1" applyFont="1" applyFill="1" applyBorder="1" applyAlignment="1">
      <alignment horizontal="center"/>
    </xf>
    <xf numFmtId="1" fontId="25" fillId="3" borderId="48" xfId="0" applyNumberFormat="1" applyFont="1" applyFill="1" applyBorder="1" applyAlignment="1">
      <alignment horizontal="center"/>
    </xf>
    <xf numFmtId="1" fontId="25" fillId="3" borderId="49" xfId="0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 indent="2"/>
    </xf>
    <xf numFmtId="0" fontId="31" fillId="0" borderId="0" xfId="0" applyFont="1" applyAlignment="1">
      <alignment horizontal="right" vertical="center"/>
    </xf>
    <xf numFmtId="4" fontId="26" fillId="2" borderId="5" xfId="0" applyNumberFormat="1" applyFont="1" applyFill="1" applyBorder="1" applyAlignment="1">
      <alignment horizontal="right" vertical="center"/>
    </xf>
    <xf numFmtId="9" fontId="26" fillId="2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/>
    <xf numFmtId="0" fontId="40" fillId="0" borderId="27" xfId="0" applyFont="1" applyBorder="1"/>
    <xf numFmtId="0" fontId="40" fillId="2" borderId="27" xfId="0" applyFont="1" applyFill="1" applyBorder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2" xfId="0" applyFont="1" applyBorder="1" applyAlignment="1">
      <alignment horizontal="right" wrapText="1"/>
    </xf>
    <xf numFmtId="0" fontId="25" fillId="0" borderId="52" xfId="0" quotePrefix="1" applyFont="1" applyBorder="1" applyAlignment="1">
      <alignment horizontal="right"/>
    </xf>
    <xf numFmtId="49" fontId="25" fillId="0" borderId="52" xfId="0" applyNumberFormat="1" applyFont="1" applyBorder="1" applyAlignment="1">
      <alignment horizontal="right"/>
    </xf>
    <xf numFmtId="167" fontId="22" fillId="0" borderId="0" xfId="0" applyNumberFormat="1" applyFont="1"/>
    <xf numFmtId="3" fontId="26" fillId="5" borderId="15" xfId="0" applyNumberFormat="1" applyFont="1" applyFill="1" applyBorder="1" applyAlignment="1">
      <alignment horizontal="right"/>
    </xf>
    <xf numFmtId="3" fontId="26" fillId="0" borderId="53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53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164" fontId="25" fillId="3" borderId="55" xfId="0" applyNumberFormat="1" applyFont="1" applyFill="1" applyBorder="1" applyAlignment="1">
      <alignment horizontal="right"/>
    </xf>
    <xf numFmtId="164" fontId="41" fillId="0" borderId="55" xfId="0" applyNumberFormat="1" applyFont="1" applyBorder="1" applyAlignment="1">
      <alignment horizontal="right"/>
    </xf>
    <xf numFmtId="164" fontId="43" fillId="0" borderId="8" xfId="0" applyNumberFormat="1" applyFont="1" applyBorder="1" applyAlignment="1">
      <alignment horizontal="right"/>
    </xf>
    <xf numFmtId="164" fontId="27" fillId="0" borderId="55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0" fontId="25" fillId="3" borderId="56" xfId="0" applyFont="1" applyFill="1" applyBorder="1" applyAlignment="1">
      <alignment horizontal="right"/>
    </xf>
    <xf numFmtId="164" fontId="25" fillId="3" borderId="57" xfId="0" applyNumberFormat="1" applyFont="1" applyFill="1" applyBorder="1" applyAlignment="1">
      <alignment horizontal="right"/>
    </xf>
    <xf numFmtId="164" fontId="25" fillId="3" borderId="54" xfId="0" applyNumberFormat="1" applyFont="1" applyFill="1" applyBorder="1" applyAlignment="1">
      <alignment horizontal="right"/>
    </xf>
    <xf numFmtId="4" fontId="25" fillId="3" borderId="54" xfId="0" applyNumberFormat="1" applyFont="1" applyFill="1" applyBorder="1" applyAlignment="1">
      <alignment horizontal="right"/>
    </xf>
    <xf numFmtId="166" fontId="25" fillId="3" borderId="55" xfId="0" applyNumberFormat="1" applyFont="1" applyFill="1" applyBorder="1" applyAlignment="1">
      <alignment horizontal="right"/>
    </xf>
    <xf numFmtId="166" fontId="25" fillId="3" borderId="57" xfId="0" applyNumberFormat="1" applyFont="1" applyFill="1" applyBorder="1" applyAlignment="1">
      <alignment horizontal="right"/>
    </xf>
    <xf numFmtId="2" fontId="25" fillId="3" borderId="54" xfId="0" applyNumberFormat="1" applyFont="1" applyFill="1" applyBorder="1" applyAlignment="1">
      <alignment horizontal="right"/>
    </xf>
    <xf numFmtId="3" fontId="25" fillId="3" borderId="58" xfId="0" applyNumberFormat="1" applyFont="1" applyFill="1" applyBorder="1" applyAlignment="1">
      <alignment horizontal="right"/>
    </xf>
    <xf numFmtId="3" fontId="25" fillId="3" borderId="59" xfId="0" applyNumberFormat="1" applyFont="1" applyFill="1" applyBorder="1" applyAlignment="1">
      <alignment horizontal="right"/>
    </xf>
    <xf numFmtId="3" fontId="25" fillId="5" borderId="59" xfId="0" applyNumberFormat="1" applyFont="1" applyFill="1" applyBorder="1" applyAlignment="1">
      <alignment horizontal="right"/>
    </xf>
    <xf numFmtId="9" fontId="25" fillId="0" borderId="59" xfId="0" applyNumberFormat="1" applyFont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0" xfId="0" applyNumberFormat="1" applyFont="1" applyFill="1" applyBorder="1" applyAlignment="1">
      <alignment horizontal="right"/>
    </xf>
    <xf numFmtId="3" fontId="25" fillId="5" borderId="60" xfId="0" applyNumberFormat="1" applyFont="1" applyFill="1" applyBorder="1" applyAlignment="1">
      <alignment horizontal="right"/>
    </xf>
    <xf numFmtId="9" fontId="25" fillId="0" borderId="60" xfId="0" applyNumberFormat="1" applyFont="1" applyBorder="1" applyAlignment="1">
      <alignment horizontal="right"/>
    </xf>
    <xf numFmtId="3" fontId="26" fillId="5" borderId="61" xfId="0" applyNumberFormat="1" applyFont="1" applyFill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62" xfId="0" applyNumberFormat="1" applyFont="1" applyFill="1" applyBorder="1" applyAlignment="1">
      <alignment horizontal="right"/>
    </xf>
    <xf numFmtId="3" fontId="25" fillId="3" borderId="63" xfId="0" applyNumberFormat="1" applyFont="1" applyFill="1" applyBorder="1" applyAlignment="1">
      <alignment horizontal="right"/>
    </xf>
    <xf numFmtId="3" fontId="25" fillId="3" borderId="64" xfId="0" applyNumberFormat="1" applyFont="1" applyFill="1" applyBorder="1" applyAlignment="1">
      <alignment horizontal="right"/>
    </xf>
    <xf numFmtId="3" fontId="25" fillId="3" borderId="65" xfId="0" applyNumberFormat="1" applyFont="1" applyFill="1" applyBorder="1" applyAlignment="1">
      <alignment horizontal="right"/>
    </xf>
    <xf numFmtId="3" fontId="25" fillId="3" borderId="66" xfId="0" applyNumberFormat="1" applyFont="1" applyFill="1" applyBorder="1" applyAlignment="1">
      <alignment horizontal="right" vertical="center"/>
    </xf>
    <xf numFmtId="3" fontId="25" fillId="5" borderId="66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59" xfId="0" applyNumberFormat="1" applyFont="1" applyFill="1" applyBorder="1" applyAlignment="1">
      <alignment horizontal="right" vertical="center"/>
    </xf>
    <xf numFmtId="3" fontId="25" fillId="5" borderId="59" xfId="0" applyNumberFormat="1" applyFont="1" applyFill="1" applyBorder="1" applyAlignment="1">
      <alignment horizontal="right" vertical="center"/>
    </xf>
    <xf numFmtId="3" fontId="25" fillId="3" borderId="67" xfId="0" applyNumberFormat="1" applyFont="1" applyFill="1" applyBorder="1" applyAlignment="1">
      <alignment horizontal="right" vertical="center"/>
    </xf>
    <xf numFmtId="3" fontId="25" fillId="3" borderId="65" xfId="0" applyNumberFormat="1" applyFont="1" applyFill="1" applyBorder="1" applyAlignment="1">
      <alignment horizontal="right" vertical="center"/>
    </xf>
    <xf numFmtId="164" fontId="25" fillId="3" borderId="8" xfId="0" applyNumberFormat="1" applyFont="1" applyFill="1" applyBorder="1" applyAlignment="1">
      <alignment horizontal="right"/>
    </xf>
    <xf numFmtId="164" fontId="41" fillId="0" borderId="8" xfId="0" applyNumberFormat="1" applyFont="1" applyBorder="1" applyAlignment="1">
      <alignment horizontal="right"/>
    </xf>
    <xf numFmtId="0" fontId="25" fillId="0" borderId="7" xfId="0" applyFont="1" applyBorder="1" applyAlignment="1">
      <alignment horizontal="left" indent="1"/>
    </xf>
    <xf numFmtId="0" fontId="26" fillId="0" borderId="40" xfId="0" applyFont="1" applyBorder="1" applyAlignment="1">
      <alignment horizontal="left" indent="1"/>
    </xf>
    <xf numFmtId="0" fontId="26" fillId="0" borderId="9" xfId="0" applyFont="1" applyBorder="1" applyAlignment="1">
      <alignment horizontal="left" indent="1"/>
    </xf>
    <xf numFmtId="1" fontId="25" fillId="0" borderId="55" xfId="0" applyNumberFormat="1" applyFont="1" applyBorder="1" applyAlignment="1">
      <alignment horizontal="right"/>
    </xf>
    <xf numFmtId="1" fontId="27" fillId="0" borderId="55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1" fontId="27" fillId="0" borderId="8" xfId="0" applyNumberFormat="1" applyFont="1" applyBorder="1" applyAlignment="1">
      <alignment horizontal="right"/>
    </xf>
    <xf numFmtId="1" fontId="26" fillId="0" borderId="25" xfId="0" applyNumberFormat="1" applyFont="1" applyBorder="1" applyAlignment="1">
      <alignment horizontal="right"/>
    </xf>
    <xf numFmtId="1" fontId="28" fillId="0" borderId="25" xfId="0" applyNumberFormat="1" applyFont="1" applyBorder="1" applyAlignment="1">
      <alignment horizontal="right" wrapText="1"/>
    </xf>
    <xf numFmtId="1" fontId="26" fillId="0" borderId="10" xfId="0" applyNumberFormat="1" applyFont="1" applyBorder="1" applyAlignment="1">
      <alignment horizontal="right"/>
    </xf>
    <xf numFmtId="1" fontId="28" fillId="0" borderId="10" xfId="0" applyNumberFormat="1" applyFont="1" applyBorder="1" applyAlignment="1">
      <alignment horizontal="right" wrapText="1"/>
    </xf>
    <xf numFmtId="1" fontId="22" fillId="0" borderId="0" xfId="0" applyNumberFormat="1" applyFont="1"/>
    <xf numFmtId="1" fontId="26" fillId="0" borderId="1" xfId="0" applyNumberFormat="1" applyFont="1" applyBorder="1" applyAlignment="1">
      <alignment horizontal="right"/>
    </xf>
    <xf numFmtId="1" fontId="25" fillId="0" borderId="56" xfId="0" applyNumberFormat="1" applyFont="1" applyBorder="1" applyAlignment="1">
      <alignment horizontal="right"/>
    </xf>
    <xf numFmtId="1" fontId="28" fillId="0" borderId="14" xfId="0" applyNumberFormat="1" applyFont="1" applyBorder="1" applyAlignment="1">
      <alignment horizontal="right"/>
    </xf>
    <xf numFmtId="1" fontId="26" fillId="0" borderId="12" xfId="0" applyNumberFormat="1" applyFont="1" applyBorder="1" applyAlignment="1">
      <alignment horizontal="right"/>
    </xf>
    <xf numFmtId="1" fontId="28" fillId="0" borderId="12" xfId="0" applyNumberFormat="1" applyFont="1" applyBorder="1" applyAlignment="1">
      <alignment horizontal="right"/>
    </xf>
    <xf numFmtId="1" fontId="25" fillId="0" borderId="57" xfId="0" applyNumberFormat="1" applyFont="1" applyBorder="1" applyAlignment="1">
      <alignment horizontal="right"/>
    </xf>
    <xf numFmtId="1" fontId="25" fillId="0" borderId="54" xfId="0" applyNumberFormat="1" applyFont="1" applyBorder="1" applyAlignment="1">
      <alignment horizontal="right"/>
    </xf>
    <xf numFmtId="1" fontId="26" fillId="0" borderId="14" xfId="0" applyNumberFormat="1" applyFont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1" fontId="25" fillId="0" borderId="12" xfId="0" applyNumberFormat="1" applyFont="1" applyBorder="1" applyAlignment="1">
      <alignment horizontal="right"/>
    </xf>
    <xf numFmtId="1" fontId="25" fillId="0" borderId="58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 indent="1"/>
    </xf>
    <xf numFmtId="0" fontId="28" fillId="0" borderId="11" xfId="0" applyFont="1" applyBorder="1" applyAlignment="1">
      <alignment horizontal="left" indent="1"/>
    </xf>
    <xf numFmtId="0" fontId="25" fillId="0" borderId="66" xfId="0" applyFont="1" applyBorder="1" applyAlignment="1">
      <alignment horizontal="left" vertical="center"/>
    </xf>
    <xf numFmtId="0" fontId="25" fillId="7" borderId="55" xfId="0" applyFont="1" applyFill="1" applyBorder="1" applyAlignment="1">
      <alignment horizontal="right"/>
    </xf>
    <xf numFmtId="0" fontId="25" fillId="7" borderId="8" xfId="0" applyFont="1" applyFill="1" applyBorder="1" applyAlignment="1">
      <alignment horizontal="right"/>
    </xf>
    <xf numFmtId="0" fontId="26" fillId="7" borderId="68" xfId="0" applyFont="1" applyFill="1" applyBorder="1" applyAlignment="1">
      <alignment horizontal="right"/>
    </xf>
    <xf numFmtId="0" fontId="26" fillId="7" borderId="69" xfId="0" applyFont="1" applyFill="1" applyBorder="1" applyAlignment="1">
      <alignment horizontal="right"/>
    </xf>
    <xf numFmtId="0" fontId="42" fillId="0" borderId="68" xfId="0" applyFont="1" applyBorder="1" applyAlignment="1">
      <alignment horizontal="right"/>
    </xf>
    <xf numFmtId="0" fontId="42" fillId="0" borderId="69" xfId="0" applyFont="1" applyBorder="1" applyAlignment="1">
      <alignment horizontal="right"/>
    </xf>
    <xf numFmtId="0" fontId="43" fillId="0" borderId="8" xfId="0" applyFont="1" applyBorder="1" applyAlignment="1">
      <alignment horizontal="right"/>
    </xf>
    <xf numFmtId="0" fontId="25" fillId="8" borderId="55" xfId="0" applyFont="1" applyFill="1" applyBorder="1" applyAlignment="1">
      <alignment horizontal="right"/>
    </xf>
    <xf numFmtId="0" fontId="26" fillId="8" borderId="68" xfId="0" applyFont="1" applyFill="1" applyBorder="1" applyAlignment="1">
      <alignment horizontal="right"/>
    </xf>
    <xf numFmtId="0" fontId="25" fillId="8" borderId="56" xfId="0" applyFont="1" applyFill="1" applyBorder="1" applyAlignment="1">
      <alignment horizontal="right"/>
    </xf>
    <xf numFmtId="0" fontId="26" fillId="8" borderId="12" xfId="0" applyFont="1" applyFill="1" applyBorder="1" applyAlignment="1">
      <alignment horizontal="right"/>
    </xf>
    <xf numFmtId="0" fontId="25" fillId="8" borderId="57" xfId="0" applyFont="1" applyFill="1" applyBorder="1" applyAlignment="1">
      <alignment horizontal="right"/>
    </xf>
    <xf numFmtId="0" fontId="25" fillId="8" borderId="54" xfId="0" applyFont="1" applyFill="1" applyBorder="1" applyAlignment="1">
      <alignment horizontal="right"/>
    </xf>
    <xf numFmtId="0" fontId="26" fillId="8" borderId="14" xfId="0" applyFont="1" applyFill="1" applyBorder="1" applyAlignment="1">
      <alignment horizontal="right"/>
    </xf>
    <xf numFmtId="3" fontId="26" fillId="8" borderId="23" xfId="0" applyNumberFormat="1" applyFont="1" applyFill="1" applyBorder="1" applyAlignment="1">
      <alignment horizontal="right" vertical="center"/>
    </xf>
    <xf numFmtId="3" fontId="26" fillId="8" borderId="11" xfId="0" applyNumberFormat="1" applyFont="1" applyFill="1" applyBorder="1" applyAlignment="1">
      <alignment horizontal="right" vertical="center"/>
    </xf>
    <xf numFmtId="3" fontId="25" fillId="8" borderId="70" xfId="0" applyNumberFormat="1" applyFont="1" applyFill="1" applyBorder="1" applyAlignment="1">
      <alignment horizontal="right" vertical="center"/>
    </xf>
    <xf numFmtId="3" fontId="26" fillId="4" borderId="1" xfId="2" applyNumberFormat="1" applyFont="1" applyFill="1" applyBorder="1" applyAlignment="1">
      <alignment horizontal="right" vertical="center"/>
    </xf>
    <xf numFmtId="3" fontId="26" fillId="4" borderId="2" xfId="0" applyNumberFormat="1" applyFont="1" applyFill="1" applyBorder="1" applyAlignment="1">
      <alignment horizontal="right" vertical="center"/>
    </xf>
    <xf numFmtId="3" fontId="25" fillId="4" borderId="21" xfId="0" applyNumberFormat="1" applyFont="1" applyFill="1" applyBorder="1" applyAlignment="1">
      <alignment horizontal="right" vertical="center"/>
    </xf>
    <xf numFmtId="3" fontId="25" fillId="4" borderId="4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25" fillId="4" borderId="67" xfId="0" applyNumberFormat="1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5" fillId="4" borderId="65" xfId="0" applyNumberFormat="1" applyFont="1" applyFill="1" applyBorder="1" applyAlignment="1">
      <alignment horizontal="right" vertical="center"/>
    </xf>
    <xf numFmtId="3" fontId="26" fillId="8" borderId="23" xfId="0" applyNumberFormat="1" applyFont="1" applyFill="1" applyBorder="1" applyAlignment="1">
      <alignment horizontal="right"/>
    </xf>
    <xf numFmtId="3" fontId="26" fillId="8" borderId="11" xfId="0" applyNumberFormat="1" applyFont="1" applyFill="1" applyBorder="1" applyAlignment="1">
      <alignment horizontal="right"/>
    </xf>
    <xf numFmtId="0" fontId="26" fillId="8" borderId="11" xfId="0" applyFont="1" applyFill="1" applyBorder="1" applyAlignment="1">
      <alignment horizontal="right"/>
    </xf>
    <xf numFmtId="3" fontId="25" fillId="8" borderId="58" xfId="0" applyNumberFormat="1" applyFont="1" applyFill="1" applyBorder="1" applyAlignment="1">
      <alignment horizontal="right"/>
    </xf>
    <xf numFmtId="0" fontId="26" fillId="8" borderId="23" xfId="0" applyFont="1" applyFill="1" applyBorder="1" applyAlignment="1">
      <alignment horizontal="right"/>
    </xf>
    <xf numFmtId="3" fontId="25" fillId="4" borderId="59" xfId="0" applyNumberFormat="1" applyFont="1" applyFill="1" applyBorder="1" applyAlignment="1">
      <alignment horizontal="right"/>
    </xf>
    <xf numFmtId="3" fontId="26" fillId="8" borderId="70" xfId="0" applyNumberFormat="1" applyFont="1" applyFill="1" applyBorder="1" applyAlignment="1">
      <alignment horizontal="right"/>
    </xf>
    <xf numFmtId="3" fontId="25" fillId="4" borderId="71" xfId="0" applyNumberFormat="1" applyFont="1" applyFill="1" applyBorder="1" applyAlignment="1">
      <alignment horizontal="right"/>
    </xf>
    <xf numFmtId="3" fontId="25" fillId="8" borderId="56" xfId="0" applyNumberFormat="1" applyFont="1" applyFill="1" applyBorder="1" applyAlignment="1">
      <alignment horizontal="right"/>
    </xf>
    <xf numFmtId="3" fontId="26" fillId="8" borderId="72" xfId="0" applyNumberFormat="1" applyFont="1" applyFill="1" applyBorder="1" applyAlignment="1">
      <alignment horizontal="right"/>
    </xf>
    <xf numFmtId="0" fontId="25" fillId="6" borderId="73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5" fillId="8" borderId="74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3" fontId="26" fillId="9" borderId="23" xfId="0" applyNumberFormat="1" applyFont="1" applyFill="1" applyBorder="1" applyAlignment="1">
      <alignment horizontal="right"/>
    </xf>
    <xf numFmtId="0" fontId="26" fillId="9" borderId="11" xfId="0" applyFont="1" applyFill="1" applyBorder="1" applyAlignment="1">
      <alignment horizontal="right"/>
    </xf>
    <xf numFmtId="0" fontId="26" fillId="9" borderId="23" xfId="0" applyFont="1" applyFill="1" applyBorder="1" applyAlignment="1">
      <alignment horizontal="right"/>
    </xf>
    <xf numFmtId="0" fontId="26" fillId="0" borderId="8" xfId="0" applyFont="1" applyBorder="1" applyAlignment="1">
      <alignment horizontal="right"/>
    </xf>
    <xf numFmtId="166" fontId="41" fillId="0" borderId="55" xfId="0" applyNumberFormat="1" applyFont="1" applyBorder="1" applyAlignment="1">
      <alignment horizontal="right"/>
    </xf>
    <xf numFmtId="166" fontId="26" fillId="8" borderId="68" xfId="0" applyNumberFormat="1" applyFont="1" applyFill="1" applyBorder="1" applyAlignment="1">
      <alignment horizontal="right"/>
    </xf>
    <xf numFmtId="165" fontId="28" fillId="8" borderId="14" xfId="0" applyNumberFormat="1" applyFont="1" applyFill="1" applyBorder="1" applyAlignment="1">
      <alignment horizontal="right"/>
    </xf>
    <xf numFmtId="165" fontId="28" fillId="8" borderId="12" xfId="0" applyNumberFormat="1" applyFont="1" applyFill="1" applyBorder="1" applyAlignment="1">
      <alignment horizontal="right"/>
    </xf>
    <xf numFmtId="166" fontId="25" fillId="8" borderId="54" xfId="0" applyNumberFormat="1" applyFont="1" applyFill="1" applyBorder="1" applyAlignment="1">
      <alignment horizontal="right"/>
    </xf>
    <xf numFmtId="164" fontId="25" fillId="5" borderId="54" xfId="0" applyNumberFormat="1" applyFont="1" applyFill="1" applyBorder="1" applyAlignment="1">
      <alignment horizontal="right"/>
    </xf>
    <xf numFmtId="166" fontId="26" fillId="5" borderId="14" xfId="0" applyNumberFormat="1" applyFont="1" applyFill="1" applyBorder="1" applyAlignment="1">
      <alignment horizontal="right"/>
    </xf>
    <xf numFmtId="166" fontId="26" fillId="5" borderId="12" xfId="0" applyNumberFormat="1" applyFont="1" applyFill="1" applyBorder="1" applyAlignment="1">
      <alignment horizontal="right"/>
    </xf>
    <xf numFmtId="3" fontId="25" fillId="5" borderId="58" xfId="0" applyNumberFormat="1" applyFont="1" applyFill="1" applyBorder="1" applyAlignment="1">
      <alignment horizontal="right"/>
    </xf>
    <xf numFmtId="3" fontId="25" fillId="5" borderId="64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5" borderId="65" xfId="0" applyNumberFormat="1" applyFont="1" applyFill="1" applyBorder="1" applyAlignment="1">
      <alignment horizontal="right"/>
    </xf>
    <xf numFmtId="166" fontId="25" fillId="8" borderId="55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25" fillId="0" borderId="7" xfId="0" quotePrefix="1" applyFont="1" applyBorder="1" applyAlignment="1">
      <alignment horizontal="right" wrapText="1"/>
    </xf>
    <xf numFmtId="0" fontId="25" fillId="0" borderId="42" xfId="0" quotePrefix="1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5" fillId="0" borderId="7" xfId="0" applyFont="1" applyBorder="1" applyAlignment="1">
      <alignment horizontal="right" wrapText="1"/>
    </xf>
    <xf numFmtId="0" fontId="25" fillId="0" borderId="42" xfId="0" applyFont="1" applyBorder="1" applyAlignment="1">
      <alignment horizontal="right" wrapText="1"/>
    </xf>
    <xf numFmtId="0" fontId="35" fillId="0" borderId="7" xfId="0" applyFont="1" applyBorder="1" applyAlignment="1">
      <alignment horizontal="right" wrapText="1"/>
    </xf>
    <xf numFmtId="0" fontId="35" fillId="0" borderId="42" xfId="0" applyFont="1" applyBorder="1" applyAlignment="1">
      <alignment horizontal="right" wrapText="1"/>
    </xf>
    <xf numFmtId="0" fontId="27" fillId="0" borderId="7" xfId="0" quotePrefix="1" applyFont="1" applyBorder="1" applyAlignment="1">
      <alignment horizontal="right" wrapText="1"/>
    </xf>
    <xf numFmtId="0" fontId="27" fillId="0" borderId="42" xfId="0" quotePrefix="1" applyFont="1" applyBorder="1" applyAlignment="1">
      <alignment horizontal="righ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27" xfId="0" applyFont="1" applyBorder="1" applyAlignment="1">
      <alignment horizontal="center" wrapText="1"/>
    </xf>
    <xf numFmtId="0" fontId="25" fillId="0" borderId="27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F4F4EC"/>
      <color rgb="FF9A50F8"/>
      <color rgb="FF344C64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320" t="s">
        <v>0</v>
      </c>
      <c r="C8" s="320"/>
      <c r="D8" s="320"/>
      <c r="E8" s="320"/>
      <c r="F8" s="38"/>
      <c r="G8" s="38"/>
    </row>
    <row r="9" spans="2:7" ht="35.25" x14ac:dyDescent="0.5">
      <c r="B9" s="320" t="s">
        <v>1</v>
      </c>
      <c r="C9" s="320"/>
      <c r="D9" s="320"/>
      <c r="E9" s="320"/>
      <c r="F9" s="320"/>
      <c r="G9" s="320"/>
    </row>
    <row r="10" spans="2:7" ht="35.25" x14ac:dyDescent="0.5">
      <c r="B10" s="320" t="s">
        <v>177</v>
      </c>
      <c r="C10" s="320"/>
      <c r="D10" s="320"/>
      <c r="E10" s="320"/>
      <c r="F10" s="38"/>
      <c r="G10" s="38"/>
    </row>
    <row r="11" spans="2:7" ht="26.25" x14ac:dyDescent="0.4">
      <c r="B11" s="3"/>
    </row>
    <row r="20" spans="2:2" ht="18.75" x14ac:dyDescent="0.3">
      <c r="B20" s="167">
        <v>44678</v>
      </c>
    </row>
    <row r="21" spans="2:2" ht="18" x14ac:dyDescent="0.25">
      <c r="B21" s="168" t="s">
        <v>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176</v>
      </c>
    </row>
  </sheetData>
  <pageMargins left="0.43307086614173229" right="0.23622047244094491" top="0.74803149606299213" bottom="0.74803149606299213" header="0.31496062992125984" footer="0.31496062992125984"/>
  <pageSetup paperSize="9" scale="69" orientation="portrait" r:id="rId1"/>
  <headerFooter>
    <oddHeader>&amp;C
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5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39" t="s">
        <v>3</v>
      </c>
    </row>
    <row r="9" spans="2:7" x14ac:dyDescent="0.2">
      <c r="B9" s="40" t="s">
        <v>4</v>
      </c>
      <c r="C9" s="40" t="s">
        <v>183</v>
      </c>
      <c r="D9" s="41"/>
      <c r="E9" s="41"/>
      <c r="F9" s="41"/>
      <c r="G9" s="41"/>
    </row>
    <row r="10" spans="2:7" x14ac:dyDescent="0.2">
      <c r="B10" s="40"/>
      <c r="C10" s="40"/>
      <c r="D10" s="41"/>
      <c r="E10" s="41"/>
      <c r="F10" s="41"/>
      <c r="G10" s="41"/>
    </row>
    <row r="11" spans="2:7" x14ac:dyDescent="0.2">
      <c r="B11" s="40" t="s">
        <v>5</v>
      </c>
      <c r="C11" s="40" t="s">
        <v>178</v>
      </c>
      <c r="D11" s="41"/>
      <c r="E11" s="41"/>
      <c r="F11" s="41"/>
      <c r="G11" s="41"/>
    </row>
    <row r="12" spans="2:7" x14ac:dyDescent="0.2">
      <c r="B12" s="40"/>
      <c r="C12" s="40"/>
      <c r="D12" s="41"/>
      <c r="E12" s="41"/>
      <c r="F12" s="41"/>
      <c r="G12" s="41"/>
    </row>
    <row r="13" spans="2:7" x14ac:dyDescent="0.2">
      <c r="B13" s="40" t="s">
        <v>6</v>
      </c>
      <c r="C13" s="40" t="s">
        <v>179</v>
      </c>
      <c r="D13" s="41"/>
      <c r="E13" s="41"/>
      <c r="F13" s="41"/>
      <c r="G13" s="41"/>
    </row>
    <row r="14" spans="2:7" x14ac:dyDescent="0.2">
      <c r="B14" s="40"/>
      <c r="C14" s="40"/>
      <c r="D14" s="41"/>
      <c r="E14" s="41"/>
      <c r="F14" s="41"/>
      <c r="G14" s="41"/>
    </row>
    <row r="15" spans="2:7" x14ac:dyDescent="0.2">
      <c r="B15" s="40" t="s">
        <v>7</v>
      </c>
      <c r="C15" s="40" t="s">
        <v>180</v>
      </c>
      <c r="D15" s="41"/>
      <c r="E15" s="41"/>
      <c r="F15" s="41"/>
      <c r="G15" s="41"/>
    </row>
    <row r="16" spans="2:7" x14ac:dyDescent="0.2">
      <c r="B16" s="40"/>
      <c r="C16" s="40"/>
      <c r="D16" s="41"/>
      <c r="E16" s="41"/>
      <c r="F16" s="41"/>
      <c r="G16" s="41"/>
    </row>
    <row r="17" spans="2:7" x14ac:dyDescent="0.2">
      <c r="B17" s="40" t="s">
        <v>8</v>
      </c>
      <c r="C17" s="40" t="s">
        <v>181</v>
      </c>
      <c r="D17" s="41"/>
      <c r="E17" s="41"/>
      <c r="F17" s="41"/>
      <c r="G17" s="41"/>
    </row>
    <row r="18" spans="2:7" x14ac:dyDescent="0.2">
      <c r="B18" s="40"/>
      <c r="C18" s="40"/>
      <c r="D18" s="41"/>
      <c r="E18" s="41"/>
      <c r="F18" s="41"/>
      <c r="G18" s="41"/>
    </row>
    <row r="19" spans="2:7" x14ac:dyDescent="0.2">
      <c r="B19" s="40" t="s">
        <v>9</v>
      </c>
      <c r="C19" s="40" t="s">
        <v>182</v>
      </c>
      <c r="D19" s="41"/>
      <c r="E19" s="41"/>
      <c r="F19" s="41"/>
      <c r="G19" s="41"/>
    </row>
    <row r="20" spans="2:7" x14ac:dyDescent="0.2">
      <c r="B20" s="40"/>
      <c r="C20" s="40"/>
      <c r="D20" s="41"/>
      <c r="E20" s="41"/>
      <c r="F20" s="41"/>
      <c r="G20" s="41"/>
    </row>
    <row r="21" spans="2:7" x14ac:dyDescent="0.2">
      <c r="B21" s="40"/>
      <c r="C21" s="40"/>
      <c r="D21" s="40"/>
      <c r="E21" s="40"/>
      <c r="F21" s="41"/>
      <c r="G21" s="41"/>
    </row>
    <row r="22" spans="2:7" x14ac:dyDescent="0.2">
      <c r="B22" s="4"/>
      <c r="C22" s="4"/>
      <c r="D22" s="4"/>
      <c r="E22" s="4"/>
    </row>
    <row r="23" spans="2:7" x14ac:dyDescent="0.2">
      <c r="B23" s="4"/>
      <c r="C23" s="4"/>
      <c r="D23" s="4"/>
      <c r="E23" s="4"/>
    </row>
    <row r="24" spans="2:7" x14ac:dyDescent="0.2">
      <c r="B24" s="4"/>
      <c r="D24" s="4"/>
      <c r="E24" s="4"/>
    </row>
    <row r="25" spans="2:7" x14ac:dyDescent="0.2">
      <c r="B25" s="4"/>
      <c r="C25" s="4"/>
      <c r="D25" s="4"/>
      <c r="E25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2022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showGridLines="0" zoomScaleNormal="100" workbookViewId="0"/>
  </sheetViews>
  <sheetFormatPr defaultColWidth="9.140625" defaultRowHeight="14.25" x14ac:dyDescent="0.2"/>
  <cols>
    <col min="1" max="1" width="3.5703125" style="41" customWidth="1"/>
    <col min="2" max="2" width="37.28515625" style="41" customWidth="1"/>
    <col min="3" max="7" width="9.7109375" style="41" customWidth="1"/>
    <col min="8" max="16384" width="9.140625" style="41"/>
  </cols>
  <sheetData>
    <row r="1" spans="1:7" ht="15.75" x14ac:dyDescent="0.25">
      <c r="B1" s="128" t="str">
        <f>Inhaltsverzeichnis!C9</f>
        <v>Kennzahlen im Überblick zum 31. März 2022 und 2021</v>
      </c>
      <c r="C1" s="90"/>
      <c r="D1" s="90"/>
      <c r="E1" s="90"/>
      <c r="F1" s="90"/>
      <c r="G1" s="90"/>
    </row>
    <row r="2" spans="1:7" x14ac:dyDescent="0.2">
      <c r="B2" s="98" t="s">
        <v>10</v>
      </c>
    </row>
    <row r="3" spans="1:7" ht="12.75" customHeight="1" x14ac:dyDescent="0.2">
      <c r="A3" s="98"/>
      <c r="B3" s="99"/>
      <c r="C3" s="99"/>
      <c r="D3" s="99"/>
      <c r="E3" s="99"/>
      <c r="F3" s="100"/>
      <c r="G3" s="100"/>
    </row>
    <row r="4" spans="1:7" ht="14.25" customHeight="1" x14ac:dyDescent="0.2">
      <c r="B4" s="101" t="s">
        <v>11</v>
      </c>
      <c r="C4" s="324" t="s">
        <v>184</v>
      </c>
      <c r="D4" s="326" t="s">
        <v>185</v>
      </c>
      <c r="E4" s="324" t="s">
        <v>195</v>
      </c>
      <c r="F4" s="328" t="s">
        <v>12</v>
      </c>
      <c r="G4" s="321" t="s">
        <v>13</v>
      </c>
    </row>
    <row r="5" spans="1:7" ht="20.100000000000001" customHeight="1" thickBot="1" x14ac:dyDescent="0.25">
      <c r="B5" s="120" t="s">
        <v>14</v>
      </c>
      <c r="C5" s="325"/>
      <c r="D5" s="327"/>
      <c r="E5" s="325"/>
      <c r="F5" s="329"/>
      <c r="G5" s="322"/>
    </row>
    <row r="6" spans="1:7" ht="15" customHeight="1" thickTop="1" thickBot="1" x14ac:dyDescent="0.25">
      <c r="B6" s="106" t="s">
        <v>15</v>
      </c>
      <c r="C6" s="197">
        <v>206</v>
      </c>
      <c r="D6" s="198">
        <v>198</v>
      </c>
      <c r="E6" s="264">
        <v>183.1</v>
      </c>
      <c r="F6" s="241">
        <v>13</v>
      </c>
      <c r="G6" s="242">
        <v>8</v>
      </c>
    </row>
    <row r="7" spans="1:7" ht="15" customHeight="1" x14ac:dyDescent="0.2">
      <c r="B7" s="238" t="s">
        <v>16</v>
      </c>
      <c r="C7" s="236"/>
      <c r="D7" s="237"/>
      <c r="E7" s="265"/>
      <c r="F7" s="243"/>
      <c r="G7" s="244"/>
    </row>
    <row r="8" spans="1:7" ht="15" customHeight="1" x14ac:dyDescent="0.2">
      <c r="B8" s="239" t="s">
        <v>17</v>
      </c>
      <c r="C8" s="122">
        <v>110.9</v>
      </c>
      <c r="D8" s="268">
        <v>107.3</v>
      </c>
      <c r="E8" s="266">
        <v>98.9</v>
      </c>
      <c r="F8" s="245">
        <v>12</v>
      </c>
      <c r="G8" s="246">
        <v>8</v>
      </c>
    </row>
    <row r="9" spans="1:7" ht="15" customHeight="1" x14ac:dyDescent="0.2">
      <c r="B9" s="240" t="s">
        <v>18</v>
      </c>
      <c r="C9" s="123">
        <v>56</v>
      </c>
      <c r="D9" s="269">
        <v>53.3</v>
      </c>
      <c r="E9" s="267">
        <v>47.5</v>
      </c>
      <c r="F9" s="247">
        <v>18</v>
      </c>
      <c r="G9" s="248">
        <v>12</v>
      </c>
    </row>
    <row r="10" spans="1:7" ht="6.75" customHeight="1" x14ac:dyDescent="0.2">
      <c r="C10" s="105"/>
      <c r="D10" s="199"/>
      <c r="E10" s="306"/>
      <c r="F10" s="249"/>
      <c r="G10" s="249"/>
    </row>
    <row r="11" spans="1:7" ht="15" customHeight="1" x14ac:dyDescent="0.2">
      <c r="B11" s="239" t="s">
        <v>19</v>
      </c>
      <c r="C11" s="122">
        <v>55.5</v>
      </c>
      <c r="D11" s="268">
        <v>53.7</v>
      </c>
      <c r="E11" s="266">
        <v>38.5</v>
      </c>
      <c r="F11" s="245">
        <v>44</v>
      </c>
      <c r="G11" s="246">
        <v>40</v>
      </c>
    </row>
    <row r="12" spans="1:7" ht="15" customHeight="1" x14ac:dyDescent="0.2">
      <c r="B12" s="240" t="s">
        <v>20</v>
      </c>
      <c r="C12" s="123">
        <v>97.5</v>
      </c>
      <c r="D12" s="269">
        <v>93.4</v>
      </c>
      <c r="E12" s="267">
        <v>98.5</v>
      </c>
      <c r="F12" s="247">
        <v>-1</v>
      </c>
      <c r="G12" s="248">
        <v>-5</v>
      </c>
    </row>
    <row r="13" spans="1:7" ht="14.25" customHeight="1" x14ac:dyDescent="0.2">
      <c r="B13" s="240" t="s">
        <v>21</v>
      </c>
      <c r="C13" s="123">
        <v>14</v>
      </c>
      <c r="D13" s="269">
        <v>13.6</v>
      </c>
      <c r="E13" s="267">
        <v>9.5</v>
      </c>
      <c r="F13" s="247">
        <v>47</v>
      </c>
      <c r="G13" s="248">
        <v>43</v>
      </c>
    </row>
    <row r="14" spans="1:7" ht="6.75" customHeight="1" x14ac:dyDescent="0.2">
      <c r="C14" s="105"/>
      <c r="D14" s="270"/>
      <c r="E14" s="306"/>
      <c r="F14" s="249"/>
      <c r="G14" s="249"/>
    </row>
    <row r="15" spans="1:7" ht="15" thickBot="1" x14ac:dyDescent="0.25">
      <c r="B15" s="106" t="s">
        <v>22</v>
      </c>
      <c r="C15" s="197">
        <v>112.3</v>
      </c>
      <c r="D15" s="307">
        <v>108</v>
      </c>
      <c r="E15" s="264">
        <v>88.8</v>
      </c>
      <c r="F15" s="241">
        <v>27</v>
      </c>
      <c r="G15" s="242">
        <v>22</v>
      </c>
    </row>
    <row r="16" spans="1:7" ht="15" customHeight="1" x14ac:dyDescent="0.2">
      <c r="B16" s="239" t="s">
        <v>23</v>
      </c>
      <c r="C16" s="122">
        <v>79.7</v>
      </c>
      <c r="D16" s="268">
        <v>77.400000000000006</v>
      </c>
      <c r="E16" s="266">
        <v>67.400000000000006</v>
      </c>
      <c r="F16" s="245">
        <v>18</v>
      </c>
      <c r="G16" s="245">
        <v>15</v>
      </c>
    </row>
    <row r="17" spans="2:7" ht="15" customHeight="1" x14ac:dyDescent="0.2">
      <c r="B17" s="240" t="s">
        <v>24</v>
      </c>
      <c r="C17" s="123">
        <v>32.6</v>
      </c>
      <c r="D17" s="269">
        <v>30.6</v>
      </c>
      <c r="E17" s="267">
        <v>21.4</v>
      </c>
      <c r="F17" s="247">
        <v>53</v>
      </c>
      <c r="G17" s="247">
        <v>43</v>
      </c>
    </row>
    <row r="18" spans="2:7" ht="12" customHeight="1" x14ac:dyDescent="0.2">
      <c r="C18" s="105"/>
      <c r="D18" s="121"/>
      <c r="E18" s="105"/>
    </row>
    <row r="19" spans="2:7" ht="25.15" customHeight="1" x14ac:dyDescent="0.2">
      <c r="C19" s="129" t="s">
        <v>187</v>
      </c>
      <c r="D19" s="130" t="s">
        <v>188</v>
      </c>
      <c r="E19" s="129" t="s">
        <v>186</v>
      </c>
      <c r="F19" s="131" t="s">
        <v>189</v>
      </c>
      <c r="G19" s="132" t="s">
        <v>25</v>
      </c>
    </row>
    <row r="20" spans="2:7" ht="15" thickBot="1" x14ac:dyDescent="0.25">
      <c r="B20" s="106" t="s">
        <v>26</v>
      </c>
      <c r="C20" s="197">
        <v>605.5</v>
      </c>
      <c r="D20" s="200">
        <v>578.1</v>
      </c>
      <c r="E20" s="271">
        <v>522.6</v>
      </c>
      <c r="F20" s="241">
        <v>16</v>
      </c>
      <c r="G20" s="242">
        <v>11</v>
      </c>
    </row>
    <row r="21" spans="2:7" x14ac:dyDescent="0.2">
      <c r="B21" s="103" t="s">
        <v>27</v>
      </c>
      <c r="C21" s="122">
        <v>429.4</v>
      </c>
      <c r="D21" s="201">
        <v>411.9</v>
      </c>
      <c r="E21" s="272">
        <v>368.7</v>
      </c>
      <c r="F21" s="250">
        <v>16</v>
      </c>
      <c r="G21" s="250">
        <v>12</v>
      </c>
    </row>
    <row r="22" spans="2:7" x14ac:dyDescent="0.2">
      <c r="B22" s="104" t="s">
        <v>28</v>
      </c>
      <c r="C22" s="122">
        <v>176.1</v>
      </c>
      <c r="D22" s="202">
        <v>166.2</v>
      </c>
      <c r="E22" s="308">
        <v>154</v>
      </c>
      <c r="F22" s="250">
        <v>14</v>
      </c>
      <c r="G22" s="250">
        <v>8</v>
      </c>
    </row>
    <row r="23" spans="2:7" ht="12" customHeight="1" x14ac:dyDescent="0.2">
      <c r="B23" s="108"/>
      <c r="C23" s="105"/>
      <c r="D23" s="109"/>
      <c r="E23" s="110"/>
    </row>
    <row r="24" spans="2:7" ht="22.5" customHeight="1" thickBot="1" x14ac:dyDescent="0.25">
      <c r="B24" s="108"/>
      <c r="C24" s="133" t="s">
        <v>190</v>
      </c>
      <c r="D24" s="133" t="s">
        <v>191</v>
      </c>
      <c r="E24" s="134" t="s">
        <v>29</v>
      </c>
    </row>
    <row r="25" spans="2:7" ht="25.15" customHeight="1" thickTop="1" thickBot="1" x14ac:dyDescent="0.25">
      <c r="B25" s="106" t="s">
        <v>30</v>
      </c>
      <c r="C25" s="203">
        <v>40.9</v>
      </c>
      <c r="D25" s="273">
        <v>24.5</v>
      </c>
      <c r="E25" s="251">
        <v>67</v>
      </c>
    </row>
    <row r="26" spans="2:7" ht="15" customHeight="1" x14ac:dyDescent="0.2">
      <c r="B26" s="261" t="s">
        <v>31</v>
      </c>
      <c r="C26" s="124">
        <v>0.19900000000000001</v>
      </c>
      <c r="D26" s="309">
        <v>0.13400000000000001</v>
      </c>
      <c r="E26" s="252"/>
    </row>
    <row r="27" spans="2:7" ht="15" customHeight="1" x14ac:dyDescent="0.2">
      <c r="B27" s="92" t="s">
        <v>32</v>
      </c>
      <c r="C27" s="125">
        <v>8</v>
      </c>
      <c r="D27" s="274">
        <v>2.6</v>
      </c>
      <c r="E27" s="253">
        <v>208</v>
      </c>
    </row>
    <row r="28" spans="2:7" ht="15" customHeight="1" x14ac:dyDescent="0.2">
      <c r="B28" s="262" t="s">
        <v>33</v>
      </c>
      <c r="C28" s="126">
        <v>7.1999999999999995E-2</v>
      </c>
      <c r="D28" s="310">
        <v>2.5999999999999999E-2</v>
      </c>
      <c r="E28" s="254"/>
    </row>
    <row r="29" spans="2:7" ht="15" customHeight="1" x14ac:dyDescent="0.2">
      <c r="B29" s="92" t="s">
        <v>34</v>
      </c>
      <c r="C29" s="125">
        <v>38</v>
      </c>
      <c r="D29" s="274">
        <v>31.1</v>
      </c>
      <c r="E29" s="253">
        <v>22</v>
      </c>
    </row>
    <row r="30" spans="2:7" ht="15" customHeight="1" x14ac:dyDescent="0.2">
      <c r="B30" s="262" t="s">
        <v>33</v>
      </c>
      <c r="C30" s="126">
        <v>0.67800000000000005</v>
      </c>
      <c r="D30" s="310">
        <v>0.65400000000000003</v>
      </c>
      <c r="E30" s="254"/>
    </row>
    <row r="31" spans="2:7" ht="15" customHeight="1" thickBot="1" x14ac:dyDescent="0.25">
      <c r="B31" s="95" t="s">
        <v>35</v>
      </c>
      <c r="C31" s="204">
        <v>30</v>
      </c>
      <c r="D31" s="275">
        <v>15.3</v>
      </c>
      <c r="E31" s="255">
        <v>96</v>
      </c>
    </row>
    <row r="32" spans="2:7" ht="15" customHeight="1" thickBot="1" x14ac:dyDescent="0.25">
      <c r="B32" s="102" t="s">
        <v>36</v>
      </c>
      <c r="C32" s="205">
        <v>25.3</v>
      </c>
      <c r="D32" s="311">
        <v>17</v>
      </c>
      <c r="E32" s="256">
        <v>49</v>
      </c>
    </row>
    <row r="33" spans="2:10" ht="15" customHeight="1" thickBot="1" x14ac:dyDescent="0.25">
      <c r="B33" s="102" t="s">
        <v>37</v>
      </c>
      <c r="C33" s="206">
        <v>0.34</v>
      </c>
      <c r="D33" s="276">
        <v>0.23</v>
      </c>
      <c r="E33" s="256">
        <v>49</v>
      </c>
    </row>
    <row r="34" spans="2:10" ht="15" customHeight="1" thickBot="1" x14ac:dyDescent="0.25">
      <c r="B34" s="102" t="s">
        <v>38</v>
      </c>
      <c r="C34" s="207">
        <v>30.6</v>
      </c>
      <c r="D34" s="319">
        <v>47</v>
      </c>
      <c r="E34" s="241">
        <f>(C34-D34)/D34*100</f>
        <v>-34.89361702127659</v>
      </c>
    </row>
    <row r="35" spans="2:10" ht="15" customHeight="1" x14ac:dyDescent="0.2">
      <c r="B35" s="91" t="s">
        <v>39</v>
      </c>
      <c r="C35" s="127">
        <v>-3.6</v>
      </c>
      <c r="D35" s="277">
        <v>-3.9</v>
      </c>
      <c r="E35" s="257">
        <f>(C35-D35)/D35*100</f>
        <v>-7.692307692307689</v>
      </c>
    </row>
    <row r="36" spans="2:10" ht="15" customHeight="1" x14ac:dyDescent="0.2">
      <c r="B36" s="91" t="s">
        <v>40</v>
      </c>
      <c r="C36" s="127">
        <v>-2.7</v>
      </c>
      <c r="D36" s="277">
        <v>-3.3</v>
      </c>
      <c r="E36" s="257">
        <f>(C36-D36)/D36*100</f>
        <v>-18.181818181818173</v>
      </c>
    </row>
    <row r="37" spans="2:10" ht="15" customHeight="1" thickBot="1" x14ac:dyDescent="0.25">
      <c r="B37" s="95" t="s">
        <v>41</v>
      </c>
      <c r="C37" s="208">
        <v>24.3</v>
      </c>
      <c r="D37" s="275">
        <v>39.799999999999997</v>
      </c>
      <c r="E37" s="255">
        <f>(C37-D37)/D37*100</f>
        <v>-38.94472361809045</v>
      </c>
      <c r="G37" s="111"/>
      <c r="H37" s="111"/>
    </row>
    <row r="38" spans="2:10" ht="15" customHeight="1" thickBot="1" x14ac:dyDescent="0.25">
      <c r="B38" s="102" t="s">
        <v>42</v>
      </c>
      <c r="C38" s="209">
        <v>0.33</v>
      </c>
      <c r="D38" s="276">
        <v>0.54</v>
      </c>
      <c r="E38" s="256">
        <f>(C38-D38)/D38*100</f>
        <v>-38.888888888888893</v>
      </c>
      <c r="G38" s="183"/>
      <c r="H38" s="111"/>
    </row>
    <row r="39" spans="2:10" ht="37.5" customHeight="1" thickBot="1" x14ac:dyDescent="0.25">
      <c r="B39" s="106" t="s">
        <v>43</v>
      </c>
      <c r="C39" s="135" t="s">
        <v>187</v>
      </c>
      <c r="D39" s="135" t="s">
        <v>192</v>
      </c>
      <c r="E39" s="136" t="s">
        <v>29</v>
      </c>
    </row>
    <row r="40" spans="2:10" ht="15" thickBot="1" x14ac:dyDescent="0.25">
      <c r="B40" s="102" t="s">
        <v>44</v>
      </c>
      <c r="C40" s="205">
        <v>2578.4</v>
      </c>
      <c r="D40" s="312">
        <v>2221.4</v>
      </c>
      <c r="E40" s="256">
        <f>(C40-D40)/D40*100</f>
        <v>16.070946250112542</v>
      </c>
    </row>
    <row r="41" spans="2:10" x14ac:dyDescent="0.2">
      <c r="B41" s="91" t="s">
        <v>45</v>
      </c>
      <c r="C41" s="127">
        <v>943.9</v>
      </c>
      <c r="D41" s="313">
        <v>585.9</v>
      </c>
      <c r="E41" s="258">
        <f>(C41-D41)/D41*100</f>
        <v>61.102577231609487</v>
      </c>
    </row>
    <row r="42" spans="2:10" x14ac:dyDescent="0.2">
      <c r="B42" s="92" t="s">
        <v>46</v>
      </c>
      <c r="C42" s="125">
        <v>342.8</v>
      </c>
      <c r="D42" s="314">
        <v>277.3</v>
      </c>
      <c r="E42" s="259">
        <f>(C42-D42)/D42*100</f>
        <v>23.620627479264332</v>
      </c>
      <c r="I42" s="112"/>
      <c r="J42" s="112"/>
    </row>
    <row r="43" spans="2:10" ht="15" customHeight="1" thickBot="1" x14ac:dyDescent="0.25">
      <c r="B43" s="95" t="s">
        <v>47</v>
      </c>
      <c r="C43" s="210">
        <v>4801</v>
      </c>
      <c r="D43" s="315">
        <v>4819</v>
      </c>
      <c r="E43" s="260">
        <f>(C43-D43)/D43*100</f>
        <v>-0.3735214774849554</v>
      </c>
    </row>
    <row r="44" spans="2:10" x14ac:dyDescent="0.2">
      <c r="B44" s="113"/>
      <c r="C44" s="114"/>
      <c r="D44" s="114"/>
      <c r="E44" s="114"/>
      <c r="F44" s="115"/>
    </row>
    <row r="45" spans="2:10" ht="14.25" customHeight="1" x14ac:dyDescent="0.2">
      <c r="B45" s="116" t="s">
        <v>48</v>
      </c>
      <c r="C45" s="117"/>
      <c r="D45" s="117"/>
      <c r="E45" s="117"/>
      <c r="F45" s="118"/>
    </row>
    <row r="46" spans="2:10" s="116" customFormat="1" ht="14.25" customHeight="1" x14ac:dyDescent="0.2">
      <c r="B46" s="116" t="s">
        <v>198</v>
      </c>
    </row>
    <row r="47" spans="2:10" s="116" customFormat="1" ht="14.25" customHeight="1" x14ac:dyDescent="0.2">
      <c r="B47" s="116" t="s">
        <v>49</v>
      </c>
    </row>
    <row r="48" spans="2:10" s="116" customFormat="1" ht="14.25" customHeight="1" x14ac:dyDescent="0.2">
      <c r="B48" s="116" t="s">
        <v>193</v>
      </c>
    </row>
    <row r="49" spans="2:6" s="116" customFormat="1" ht="14.25" customHeight="1" x14ac:dyDescent="0.2">
      <c r="B49" s="116" t="s">
        <v>50</v>
      </c>
    </row>
    <row r="50" spans="2:6" s="116" customFormat="1" ht="14.25" customHeight="1" x14ac:dyDescent="0.2"/>
    <row r="51" spans="2:6" ht="26.25" customHeight="1" x14ac:dyDescent="0.2">
      <c r="B51" s="323" t="s">
        <v>51</v>
      </c>
      <c r="C51" s="323"/>
      <c r="D51" s="323"/>
      <c r="E51" s="323"/>
      <c r="F51" s="323"/>
    </row>
    <row r="52" spans="2:6" x14ac:dyDescent="0.2">
      <c r="B52" s="119"/>
      <c r="C52" s="119"/>
      <c r="D52" s="119"/>
      <c r="E52" s="119"/>
      <c r="F52" s="119"/>
    </row>
  </sheetData>
  <mergeCells count="6">
    <mergeCell ref="G4:G5"/>
    <mergeCell ref="B51:F51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35"/>
  <sheetViews>
    <sheetView showGridLines="0" zoomScaleNormal="100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8" width="12.5703125" style="2" customWidth="1"/>
    <col min="9" max="16384" width="9.140625" style="2"/>
  </cols>
  <sheetData>
    <row r="1" spans="1:9" s="13" customFormat="1" ht="15.75" x14ac:dyDescent="0.25">
      <c r="A1" s="14"/>
      <c r="B1" s="137" t="str">
        <f>Inhaltsverzeichnis!C11</f>
        <v>Konzern Gewinn-und-Verlustrechnung für das 1.Quartal 2022 und 2021</v>
      </c>
      <c r="C1" s="37"/>
      <c r="D1" s="37"/>
      <c r="E1" s="37"/>
      <c r="I1" s="14"/>
    </row>
    <row r="2" spans="1:9" ht="15" customHeight="1" x14ac:dyDescent="0.2">
      <c r="A2" s="10"/>
      <c r="B2" s="138" t="s">
        <v>10</v>
      </c>
      <c r="C2" s="8"/>
      <c r="D2" s="8"/>
      <c r="E2" s="8"/>
      <c r="I2" s="10"/>
    </row>
    <row r="3" spans="1:9" x14ac:dyDescent="0.2">
      <c r="A3" s="10"/>
      <c r="B3" s="15"/>
      <c r="C3" s="10"/>
      <c r="D3" s="10"/>
      <c r="E3" s="10"/>
      <c r="I3" s="10"/>
    </row>
    <row r="4" spans="1:9" s="9" customFormat="1" ht="20.25" customHeight="1" thickBot="1" x14ac:dyDescent="0.25">
      <c r="A4" s="12"/>
      <c r="B4" s="56" t="s">
        <v>52</v>
      </c>
      <c r="C4" s="180" t="s">
        <v>190</v>
      </c>
      <c r="D4" s="180" t="s">
        <v>191</v>
      </c>
      <c r="E4" s="181" t="s">
        <v>29</v>
      </c>
      <c r="F4" s="12"/>
    </row>
    <row r="5" spans="1:9" s="9" customFormat="1" ht="15" customHeight="1" thickTop="1" x14ac:dyDescent="0.2">
      <c r="A5" s="12"/>
      <c r="B5" s="45" t="s">
        <v>19</v>
      </c>
      <c r="C5" s="50">
        <v>55511</v>
      </c>
      <c r="D5" s="187">
        <v>38467</v>
      </c>
      <c r="E5" s="107">
        <f t="shared" ref="E5:E25" si="0">(C5-D5)/D5</f>
        <v>0.44308108248628697</v>
      </c>
      <c r="F5" s="12"/>
    </row>
    <row r="6" spans="1:9" s="9" customFormat="1" ht="15" customHeight="1" x14ac:dyDescent="0.2">
      <c r="A6" s="12"/>
      <c r="B6" s="46" t="s">
        <v>20</v>
      </c>
      <c r="C6" s="50">
        <v>97459</v>
      </c>
      <c r="D6" s="189">
        <v>98492</v>
      </c>
      <c r="E6" s="139">
        <f t="shared" si="0"/>
        <v>-1.0488161475043658E-2</v>
      </c>
      <c r="F6" s="12"/>
    </row>
    <row r="7" spans="1:9" s="9" customFormat="1" ht="15" customHeight="1" x14ac:dyDescent="0.2">
      <c r="A7" s="12"/>
      <c r="B7" s="46" t="s">
        <v>21</v>
      </c>
      <c r="C7" s="50">
        <v>13967</v>
      </c>
      <c r="D7" s="189">
        <v>9496</v>
      </c>
      <c r="E7" s="139">
        <f t="shared" si="0"/>
        <v>0.47082982308340354</v>
      </c>
      <c r="F7" s="12"/>
    </row>
    <row r="8" spans="1:9" s="9" customFormat="1" ht="15" customHeight="1" x14ac:dyDescent="0.2">
      <c r="A8" s="12"/>
      <c r="B8" s="46" t="s">
        <v>53</v>
      </c>
      <c r="C8" s="50">
        <v>39092</v>
      </c>
      <c r="D8" s="189">
        <v>36649</v>
      </c>
      <c r="E8" s="139">
        <f t="shared" si="0"/>
        <v>6.6659390433572538E-2</v>
      </c>
      <c r="F8" s="12"/>
    </row>
    <row r="9" spans="1:9" s="9" customFormat="1" ht="15" customHeight="1" x14ac:dyDescent="0.2">
      <c r="A9" s="12"/>
      <c r="B9" s="46" t="s">
        <v>54</v>
      </c>
      <c r="C9" s="50">
        <v>3</v>
      </c>
      <c r="D9" s="189">
        <v>2</v>
      </c>
      <c r="E9" s="139">
        <f t="shared" si="0"/>
        <v>0.5</v>
      </c>
      <c r="F9" s="12"/>
    </row>
    <row r="10" spans="1:9" s="9" customFormat="1" ht="15" customHeight="1" thickBot="1" x14ac:dyDescent="0.25">
      <c r="A10" s="12"/>
      <c r="B10" s="80" t="s">
        <v>55</v>
      </c>
      <c r="C10" s="211">
        <f>SUM(C5:C9)</f>
        <v>206032</v>
      </c>
      <c r="D10" s="212">
        <f>SUM(D5:D9)</f>
        <v>183106</v>
      </c>
      <c r="E10" s="213">
        <f t="shared" si="0"/>
        <v>0.1252061647351807</v>
      </c>
      <c r="F10" s="12"/>
    </row>
    <row r="11" spans="1:9" s="9" customFormat="1" ht="25.15" customHeight="1" x14ac:dyDescent="0.2">
      <c r="A11" s="12"/>
      <c r="B11" s="45" t="s">
        <v>56</v>
      </c>
      <c r="C11" s="50">
        <v>-49271</v>
      </c>
      <c r="D11" s="187">
        <v>-46269</v>
      </c>
      <c r="E11" s="107">
        <f t="shared" si="0"/>
        <v>6.4881454105340505E-2</v>
      </c>
      <c r="F11" s="12"/>
    </row>
    <row r="12" spans="1:9" s="9" customFormat="1" ht="15" customHeight="1" thickBot="1" x14ac:dyDescent="0.25">
      <c r="A12" s="12"/>
      <c r="B12" s="80" t="s">
        <v>57</v>
      </c>
      <c r="C12" s="211">
        <f>+C10+C11</f>
        <v>156761</v>
      </c>
      <c r="D12" s="212">
        <f>+D10+D11</f>
        <v>136837</v>
      </c>
      <c r="E12" s="213">
        <f t="shared" si="0"/>
        <v>0.14560389368372589</v>
      </c>
      <c r="F12" s="12"/>
    </row>
    <row r="13" spans="1:9" s="9" customFormat="1" ht="25.15" customHeight="1" x14ac:dyDescent="0.2">
      <c r="A13" s="12"/>
      <c r="B13" s="45" t="s">
        <v>58</v>
      </c>
      <c r="C13" s="50">
        <v>-40919</v>
      </c>
      <c r="D13" s="187">
        <v>-38536</v>
      </c>
      <c r="E13" s="107">
        <f t="shared" si="0"/>
        <v>6.1838281087813994E-2</v>
      </c>
      <c r="F13" s="12"/>
    </row>
    <row r="14" spans="1:9" s="9" customFormat="1" ht="15" customHeight="1" x14ac:dyDescent="0.2">
      <c r="A14" s="12"/>
      <c r="B14" s="46" t="s">
        <v>59</v>
      </c>
      <c r="C14" s="50">
        <v>-67056</v>
      </c>
      <c r="D14" s="189">
        <v>-62201</v>
      </c>
      <c r="E14" s="139">
        <f t="shared" si="0"/>
        <v>7.8053407501487121E-2</v>
      </c>
      <c r="F14" s="12"/>
    </row>
    <row r="15" spans="1:9" s="9" customFormat="1" ht="15" customHeight="1" x14ac:dyDescent="0.2">
      <c r="A15" s="12"/>
      <c r="B15" s="46" t="s">
        <v>60</v>
      </c>
      <c r="C15" s="50">
        <v>-22754</v>
      </c>
      <c r="D15" s="214">
        <v>-20523</v>
      </c>
      <c r="E15" s="139">
        <f t="shared" si="0"/>
        <v>0.1087073040003898</v>
      </c>
      <c r="F15" s="12"/>
    </row>
    <row r="16" spans="1:9" s="9" customFormat="1" ht="15" customHeight="1" x14ac:dyDescent="0.2">
      <c r="A16" s="12"/>
      <c r="B16" s="46" t="s">
        <v>61</v>
      </c>
      <c r="C16" s="50">
        <v>13540</v>
      </c>
      <c r="D16" s="214">
        <v>4406</v>
      </c>
      <c r="E16" s="139">
        <f t="shared" si="0"/>
        <v>2.0730821606899683</v>
      </c>
      <c r="F16" s="12"/>
      <c r="G16" s="36"/>
      <c r="I16" s="36"/>
    </row>
    <row r="17" spans="1:7" s="9" customFormat="1" ht="15" customHeight="1" x14ac:dyDescent="0.2">
      <c r="A17" s="12"/>
      <c r="B17" s="46" t="s">
        <v>62</v>
      </c>
      <c r="C17" s="50">
        <v>-9552</v>
      </c>
      <c r="D17" s="214">
        <v>-4672</v>
      </c>
      <c r="E17" s="139">
        <f t="shared" si="0"/>
        <v>1.0445205479452055</v>
      </c>
      <c r="F17" s="12"/>
      <c r="G17" s="36"/>
    </row>
    <row r="18" spans="1:7" s="9" customFormat="1" ht="15" customHeight="1" x14ac:dyDescent="0.2">
      <c r="A18" s="12"/>
      <c r="B18" s="46" t="s">
        <v>63</v>
      </c>
      <c r="C18" s="50">
        <v>-1065</v>
      </c>
      <c r="D18" s="189">
        <v>-1064</v>
      </c>
      <c r="E18" s="139">
        <f t="shared" si="0"/>
        <v>9.3984962406015032E-4</v>
      </c>
      <c r="F18" s="12"/>
    </row>
    <row r="19" spans="1:7" s="9" customFormat="1" ht="15" customHeight="1" thickBot="1" x14ac:dyDescent="0.25">
      <c r="A19" s="12"/>
      <c r="B19" s="141" t="s">
        <v>64</v>
      </c>
      <c r="C19" s="211">
        <f>SUM(C12:C18)</f>
        <v>28955</v>
      </c>
      <c r="D19" s="212">
        <f>SUM(D12:D18)</f>
        <v>14247</v>
      </c>
      <c r="E19" s="213">
        <f t="shared" si="0"/>
        <v>1.0323576893381063</v>
      </c>
      <c r="F19" s="12"/>
    </row>
    <row r="20" spans="1:7" s="9" customFormat="1" ht="15" customHeight="1" x14ac:dyDescent="0.2">
      <c r="A20" s="12"/>
      <c r="B20" s="45" t="s">
        <v>65</v>
      </c>
      <c r="C20" s="50">
        <v>2150</v>
      </c>
      <c r="D20" s="187">
        <v>1297</v>
      </c>
      <c r="E20" s="107">
        <f t="shared" si="0"/>
        <v>0.65767154973014652</v>
      </c>
      <c r="F20" s="12"/>
    </row>
    <row r="21" spans="1:7" s="9" customFormat="1" ht="15" customHeight="1" x14ac:dyDescent="0.2">
      <c r="A21" s="12"/>
      <c r="B21" s="46" t="s">
        <v>66</v>
      </c>
      <c r="C21" s="50">
        <v>-5592</v>
      </c>
      <c r="D21" s="189">
        <v>-1558</v>
      </c>
      <c r="E21" s="139">
        <f t="shared" si="0"/>
        <v>2.5892169448010272</v>
      </c>
      <c r="F21" s="12"/>
    </row>
    <row r="22" spans="1:7" s="9" customFormat="1" ht="15" customHeight="1" thickBot="1" x14ac:dyDescent="0.25">
      <c r="A22" s="12"/>
      <c r="B22" s="141" t="s">
        <v>67</v>
      </c>
      <c r="C22" s="211">
        <f>SUM(C20:C21)</f>
        <v>-3442</v>
      </c>
      <c r="D22" s="212">
        <f>SUM(D20:D21)</f>
        <v>-261</v>
      </c>
      <c r="E22" s="213">
        <f t="shared" si="0"/>
        <v>12.187739463601533</v>
      </c>
      <c r="F22" s="12"/>
    </row>
    <row r="23" spans="1:7" s="9" customFormat="1" ht="15" customHeight="1" thickBot="1" x14ac:dyDescent="0.25">
      <c r="A23" s="12"/>
      <c r="B23" s="142" t="s">
        <v>68</v>
      </c>
      <c r="C23" s="215">
        <f>+C22+C19</f>
        <v>25513</v>
      </c>
      <c r="D23" s="216">
        <f>+D22+D19</f>
        <v>13986</v>
      </c>
      <c r="E23" s="217">
        <f t="shared" si="0"/>
        <v>0.82418132418132417</v>
      </c>
      <c r="F23" s="12"/>
    </row>
    <row r="24" spans="1:7" s="9" customFormat="1" ht="15" customHeight="1" x14ac:dyDescent="0.2">
      <c r="A24" s="12"/>
      <c r="B24" s="45" t="s">
        <v>69</v>
      </c>
      <c r="C24" s="50">
        <v>-7751</v>
      </c>
      <c r="D24" s="187">
        <v>-3747</v>
      </c>
      <c r="E24" s="107">
        <f t="shared" si="0"/>
        <v>1.0685882038964505</v>
      </c>
      <c r="F24" s="12"/>
    </row>
    <row r="25" spans="1:7" s="9" customFormat="1" ht="15" customHeight="1" thickBot="1" x14ac:dyDescent="0.25">
      <c r="A25" s="12"/>
      <c r="B25" s="80" t="s">
        <v>70</v>
      </c>
      <c r="C25" s="211">
        <f>SUM(C23:C24)</f>
        <v>17762</v>
      </c>
      <c r="D25" s="212">
        <f>SUM(D23:D24)</f>
        <v>10239</v>
      </c>
      <c r="E25" s="213">
        <f t="shared" si="0"/>
        <v>0.73473972067584725</v>
      </c>
      <c r="F25" s="12"/>
    </row>
    <row r="26" spans="1:7" s="9" customFormat="1" ht="15" customHeight="1" x14ac:dyDescent="0.2">
      <c r="A26" s="12"/>
      <c r="B26" s="169" t="s">
        <v>71</v>
      </c>
      <c r="C26" s="50">
        <v>17626</v>
      </c>
      <c r="D26" s="187">
        <f>+D25-D27</f>
        <v>10168</v>
      </c>
      <c r="E26" s="107">
        <f>(C26-D26)/D26</f>
        <v>0.73347757671125102</v>
      </c>
      <c r="F26" s="12"/>
    </row>
    <row r="27" spans="1:7" s="9" customFormat="1" ht="15" customHeight="1" x14ac:dyDescent="0.2">
      <c r="A27" s="12"/>
      <c r="B27" s="179" t="s">
        <v>72</v>
      </c>
      <c r="C27" s="50">
        <v>136</v>
      </c>
      <c r="D27" s="218">
        <v>71</v>
      </c>
      <c r="E27" s="107">
        <f>(C27-D27)/D27</f>
        <v>0.91549295774647887</v>
      </c>
      <c r="F27" s="12"/>
    </row>
    <row r="28" spans="1:7" s="9" customFormat="1" ht="25.15" customHeight="1" x14ac:dyDescent="0.2">
      <c r="A28" s="12"/>
      <c r="B28" s="45" t="s">
        <v>73</v>
      </c>
      <c r="C28" s="178">
        <f>ROUND((C26/C30*1000),2)</f>
        <v>0.24</v>
      </c>
      <c r="D28" s="219">
        <f>ROUND((D26/D30*1000),2)</f>
        <v>0.14000000000000001</v>
      </c>
      <c r="E28" s="107">
        <f>(C28-D28)/D28</f>
        <v>0.71428571428571408</v>
      </c>
      <c r="F28" s="12"/>
    </row>
    <row r="29" spans="1:7" s="9" customFormat="1" ht="15" customHeight="1" x14ac:dyDescent="0.2">
      <c r="A29" s="12"/>
      <c r="B29" s="46" t="s">
        <v>196</v>
      </c>
      <c r="C29" s="140">
        <v>0.24</v>
      </c>
      <c r="D29" s="220">
        <f>ROUND((D26/D31*1000),2)</f>
        <v>0.14000000000000001</v>
      </c>
      <c r="E29" s="139">
        <f>(C29-D29)/D29</f>
        <v>0.71428571428571408</v>
      </c>
      <c r="F29" s="12"/>
    </row>
    <row r="30" spans="1:7" s="9" customFormat="1" ht="25.15" customHeight="1" x14ac:dyDescent="0.2">
      <c r="A30" s="12"/>
      <c r="B30" s="46" t="s">
        <v>74</v>
      </c>
      <c r="C30" s="54">
        <v>73979889</v>
      </c>
      <c r="D30" s="189">
        <v>73979889</v>
      </c>
      <c r="E30" s="139" t="s">
        <v>75</v>
      </c>
      <c r="F30" s="12"/>
    </row>
    <row r="31" spans="1:7" s="9" customFormat="1" ht="15" customHeight="1" x14ac:dyDescent="0.2">
      <c r="A31" s="12"/>
      <c r="B31" s="46" t="s">
        <v>76</v>
      </c>
      <c r="C31" s="54">
        <v>77678858</v>
      </c>
      <c r="D31" s="189">
        <v>73979889</v>
      </c>
      <c r="E31" s="139" t="s">
        <v>75</v>
      </c>
      <c r="F31" s="12"/>
    </row>
    <row r="33" spans="2:5" s="30" customFormat="1" ht="11.25" x14ac:dyDescent="0.2">
      <c r="B33" s="116" t="s">
        <v>197</v>
      </c>
      <c r="C33" s="32"/>
      <c r="D33" s="32"/>
      <c r="E33" s="33"/>
    </row>
    <row r="34" spans="2:5" s="30" customFormat="1" x14ac:dyDescent="0.2">
      <c r="B34" s="35"/>
      <c r="C34" s="32"/>
      <c r="D34" s="32"/>
      <c r="E34" s="33"/>
    </row>
    <row r="35" spans="2:5" s="30" customFormat="1" ht="11.25" x14ac:dyDescent="0.2">
      <c r="B35" s="31"/>
      <c r="C35" s="32"/>
      <c r="D35" s="32"/>
      <c r="E35" s="33"/>
    </row>
  </sheetData>
  <pageMargins left="0.43307086614173229" right="0.23622047244094491" top="0.74803149606299213" bottom="0.74803149606299213" header="0.31496062992125984" footer="0.31496062992125984"/>
  <pageSetup paperSize="9" orientation="portrait" r:id="rId1"/>
  <headerFooter>
    <oddFooter>&amp;L© 2022 Software AG. All rights reserved.&amp;C&amp;P</oddFooter>
  </headerFooter>
  <colBreaks count="1" manualBreakCount="1">
    <brk id="8" max="3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Normal="100" zoomScaleSheetLayoutView="125" workbookViewId="0"/>
  </sheetViews>
  <sheetFormatPr defaultColWidth="9.140625" defaultRowHeight="14.25" x14ac:dyDescent="0.25"/>
  <cols>
    <col min="1" max="1" width="3.5703125" style="144" customWidth="1"/>
    <col min="2" max="2" width="71.5703125" style="144" bestFit="1" customWidth="1"/>
    <col min="3" max="4" width="15.5703125" style="173" customWidth="1"/>
    <col min="5" max="16384" width="9.140625" style="144"/>
  </cols>
  <sheetData>
    <row r="1" spans="1:6" s="143" customFormat="1" ht="15" customHeight="1" x14ac:dyDescent="0.25">
      <c r="B1" s="330" t="str">
        <f>Inhaltsverzeichnis!C13</f>
        <v>Konzernbilanz zum 31. März 2022 und 31. Dezember 2021</v>
      </c>
      <c r="C1" s="330"/>
      <c r="D1" s="330"/>
    </row>
    <row r="2" spans="1:6" ht="15" customHeight="1" x14ac:dyDescent="0.25">
      <c r="B2" s="331" t="s">
        <v>10</v>
      </c>
      <c r="C2" s="332"/>
      <c r="D2" s="332"/>
    </row>
    <row r="3" spans="1:6" ht="15" customHeight="1" x14ac:dyDescent="0.25">
      <c r="B3" s="145"/>
      <c r="C3" s="170"/>
      <c r="D3" s="170"/>
    </row>
    <row r="4" spans="1:6" s="116" customFormat="1" ht="20.25" customHeight="1" thickBot="1" x14ac:dyDescent="0.25">
      <c r="A4" s="174"/>
      <c r="B4" s="175" t="s">
        <v>77</v>
      </c>
      <c r="C4" s="57" t="s">
        <v>194</v>
      </c>
      <c r="D4" s="57" t="s">
        <v>78</v>
      </c>
    </row>
    <row r="5" spans="1:6" s="147" customFormat="1" ht="15" customHeight="1" thickTop="1" thickBot="1" x14ac:dyDescent="0.3">
      <c r="A5" s="146"/>
      <c r="B5" s="148" t="s">
        <v>79</v>
      </c>
      <c r="C5" s="226"/>
      <c r="D5" s="227"/>
    </row>
    <row r="6" spans="1:6" s="147" customFormat="1" ht="15" customHeight="1" x14ac:dyDescent="0.25">
      <c r="A6" s="146"/>
      <c r="B6" s="149" t="s">
        <v>45</v>
      </c>
      <c r="C6" s="154">
        <v>943893</v>
      </c>
      <c r="D6" s="278">
        <v>585844</v>
      </c>
      <c r="F6" s="112"/>
    </row>
    <row r="7" spans="1:6" s="147" customFormat="1" ht="15" customHeight="1" x14ac:dyDescent="0.25">
      <c r="A7" s="146"/>
      <c r="B7" s="150" t="s">
        <v>80</v>
      </c>
      <c r="C7" s="155">
        <v>24319</v>
      </c>
      <c r="D7" s="279">
        <v>24092</v>
      </c>
    </row>
    <row r="8" spans="1:6" s="147" customFormat="1" ht="15" customHeight="1" x14ac:dyDescent="0.25">
      <c r="A8" s="146"/>
      <c r="B8" s="150" t="s">
        <v>81</v>
      </c>
      <c r="C8" s="155">
        <v>206867</v>
      </c>
      <c r="D8" s="279">
        <v>198466</v>
      </c>
    </row>
    <row r="9" spans="1:6" s="147" customFormat="1" ht="15" customHeight="1" x14ac:dyDescent="0.25">
      <c r="A9" s="146"/>
      <c r="B9" s="150" t="s">
        <v>82</v>
      </c>
      <c r="C9" s="155">
        <v>39578</v>
      </c>
      <c r="D9" s="279">
        <v>39487</v>
      </c>
    </row>
    <row r="10" spans="1:6" s="147" customFormat="1" ht="15" customHeight="1" x14ac:dyDescent="0.25">
      <c r="A10" s="146"/>
      <c r="B10" s="150" t="s">
        <v>83</v>
      </c>
      <c r="C10" s="155">
        <v>27278</v>
      </c>
      <c r="D10" s="279">
        <v>27029</v>
      </c>
    </row>
    <row r="11" spans="1:6" s="147" customFormat="1" ht="15" customHeight="1" x14ac:dyDescent="0.25">
      <c r="A11" s="146"/>
      <c r="B11" s="151"/>
      <c r="C11" s="156">
        <f>SUM(C6:C10)</f>
        <v>1241935</v>
      </c>
      <c r="D11" s="280">
        <v>874918</v>
      </c>
    </row>
    <row r="12" spans="1:6" s="147" customFormat="1" ht="15" customHeight="1" thickBot="1" x14ac:dyDescent="0.3">
      <c r="A12" s="146"/>
      <c r="B12" s="152" t="s">
        <v>84</v>
      </c>
      <c r="C12" s="157"/>
      <c r="D12" s="231"/>
    </row>
    <row r="13" spans="1:6" s="147" customFormat="1" ht="15" customHeight="1" x14ac:dyDescent="0.25">
      <c r="A13" s="146"/>
      <c r="B13" s="149" t="s">
        <v>85</v>
      </c>
      <c r="C13" s="154">
        <v>83684</v>
      </c>
      <c r="D13" s="228">
        <v>87466</v>
      </c>
    </row>
    <row r="14" spans="1:6" s="147" customFormat="1" ht="15" customHeight="1" x14ac:dyDescent="0.25">
      <c r="A14" s="146"/>
      <c r="B14" s="150" t="s">
        <v>86</v>
      </c>
      <c r="C14" s="155">
        <v>993176</v>
      </c>
      <c r="D14" s="229">
        <v>986136</v>
      </c>
    </row>
    <row r="15" spans="1:6" s="147" customFormat="1" ht="15" customHeight="1" x14ac:dyDescent="0.25">
      <c r="A15" s="146"/>
      <c r="B15" s="150" t="s">
        <v>87</v>
      </c>
      <c r="C15" s="155">
        <v>76693</v>
      </c>
      <c r="D15" s="229">
        <v>76877</v>
      </c>
    </row>
    <row r="16" spans="1:6" s="147" customFormat="1" ht="15" customHeight="1" x14ac:dyDescent="0.25">
      <c r="A16" s="146"/>
      <c r="B16" s="150" t="s">
        <v>88</v>
      </c>
      <c r="C16" s="155">
        <v>6180</v>
      </c>
      <c r="D16" s="229">
        <v>6241</v>
      </c>
    </row>
    <row r="17" spans="1:4" s="147" customFormat="1" ht="15" customHeight="1" x14ac:dyDescent="0.25">
      <c r="A17" s="146"/>
      <c r="B17" s="150" t="s">
        <v>80</v>
      </c>
      <c r="C17" s="155">
        <v>19672</v>
      </c>
      <c r="D17" s="229">
        <v>21115</v>
      </c>
    </row>
    <row r="18" spans="1:4" s="147" customFormat="1" ht="15" customHeight="1" x14ac:dyDescent="0.25">
      <c r="A18" s="146"/>
      <c r="B18" s="150" t="s">
        <v>81</v>
      </c>
      <c r="C18" s="155">
        <v>113840</v>
      </c>
      <c r="D18" s="229">
        <v>128732</v>
      </c>
    </row>
    <row r="19" spans="1:4" s="147" customFormat="1" ht="15" customHeight="1" x14ac:dyDescent="0.25">
      <c r="A19" s="146"/>
      <c r="B19" s="150" t="s">
        <v>82</v>
      </c>
      <c r="C19" s="155">
        <v>9109</v>
      </c>
      <c r="D19" s="229">
        <v>9113</v>
      </c>
    </row>
    <row r="20" spans="1:4" s="147" customFormat="1" ht="15" customHeight="1" x14ac:dyDescent="0.25">
      <c r="A20" s="146"/>
      <c r="B20" s="150" t="s">
        <v>83</v>
      </c>
      <c r="C20" s="155">
        <v>14554</v>
      </c>
      <c r="D20" s="229">
        <v>14225</v>
      </c>
    </row>
    <row r="21" spans="1:4" s="147" customFormat="1" ht="15" customHeight="1" x14ac:dyDescent="0.25">
      <c r="A21" s="146"/>
      <c r="B21" s="150" t="s">
        <v>89</v>
      </c>
      <c r="C21" s="155">
        <v>19635</v>
      </c>
      <c r="D21" s="229">
        <v>16567</v>
      </c>
    </row>
    <row r="22" spans="1:4" s="147" customFormat="1" ht="15" customHeight="1" x14ac:dyDescent="0.25">
      <c r="A22" s="146"/>
      <c r="B22" s="150"/>
      <c r="C22" s="156">
        <f>SUM(C13:C21)</f>
        <v>1336543</v>
      </c>
      <c r="D22" s="230">
        <v>1346472</v>
      </c>
    </row>
    <row r="23" spans="1:4" s="147" customFormat="1" ht="15" customHeight="1" thickBot="1" x14ac:dyDescent="0.3">
      <c r="A23" s="146"/>
      <c r="B23" s="164" t="s">
        <v>90</v>
      </c>
      <c r="C23" s="232">
        <f>+C11+C22</f>
        <v>2578478</v>
      </c>
      <c r="D23" s="233">
        <v>2221390</v>
      </c>
    </row>
    <row r="24" spans="1:4" s="147" customFormat="1" ht="14.25" customHeight="1" x14ac:dyDescent="0.25">
      <c r="A24" s="146"/>
      <c r="B24" s="159"/>
      <c r="C24" s="171"/>
      <c r="D24" s="172"/>
    </row>
    <row r="25" spans="1:4" s="116" customFormat="1" ht="20.25" customHeight="1" thickBot="1" x14ac:dyDescent="0.25">
      <c r="A25" s="174"/>
      <c r="B25" s="176" t="s">
        <v>91</v>
      </c>
      <c r="C25" s="177" t="s">
        <v>194</v>
      </c>
      <c r="D25" s="177" t="s">
        <v>78</v>
      </c>
    </row>
    <row r="26" spans="1:4" s="147" customFormat="1" ht="15" customHeight="1" thickTop="1" thickBot="1" x14ac:dyDescent="0.3">
      <c r="A26" s="146"/>
      <c r="B26" s="263" t="s">
        <v>92</v>
      </c>
      <c r="C26" s="226"/>
      <c r="D26" s="227"/>
    </row>
    <row r="27" spans="1:4" s="147" customFormat="1" ht="15" customHeight="1" x14ac:dyDescent="0.25">
      <c r="A27" s="146"/>
      <c r="B27" s="149" t="s">
        <v>93</v>
      </c>
      <c r="C27" s="158">
        <v>57238</v>
      </c>
      <c r="D27" s="281">
        <v>84866</v>
      </c>
    </row>
    <row r="28" spans="1:4" s="147" customFormat="1" ht="15" customHeight="1" x14ac:dyDescent="0.25">
      <c r="A28" s="146"/>
      <c r="B28" s="150" t="s">
        <v>94</v>
      </c>
      <c r="C28" s="155">
        <v>46344</v>
      </c>
      <c r="D28" s="282">
        <v>53548</v>
      </c>
    </row>
    <row r="29" spans="1:4" s="147" customFormat="1" ht="15" customHeight="1" x14ac:dyDescent="0.25">
      <c r="A29" s="146"/>
      <c r="B29" s="150" t="s">
        <v>95</v>
      </c>
      <c r="C29" s="155">
        <v>106093</v>
      </c>
      <c r="D29" s="282">
        <v>137888</v>
      </c>
    </row>
    <row r="30" spans="1:4" s="147" customFormat="1" ht="15" customHeight="1" x14ac:dyDescent="0.25">
      <c r="A30" s="146"/>
      <c r="B30" s="150" t="s">
        <v>96</v>
      </c>
      <c r="C30" s="155">
        <v>41881</v>
      </c>
      <c r="D30" s="282">
        <v>43924</v>
      </c>
    </row>
    <row r="31" spans="1:4" s="147" customFormat="1" ht="15" customHeight="1" x14ac:dyDescent="0.25">
      <c r="A31" s="146"/>
      <c r="B31" s="150" t="s">
        <v>97</v>
      </c>
      <c r="C31" s="155">
        <v>33145</v>
      </c>
      <c r="D31" s="282">
        <v>34980</v>
      </c>
    </row>
    <row r="32" spans="1:4" s="147" customFormat="1" ht="15" customHeight="1" x14ac:dyDescent="0.25">
      <c r="A32" s="146"/>
      <c r="B32" s="150" t="s">
        <v>98</v>
      </c>
      <c r="C32" s="155">
        <v>177808</v>
      </c>
      <c r="D32" s="282">
        <v>135675</v>
      </c>
    </row>
    <row r="33" spans="1:6" s="147" customFormat="1" ht="15" customHeight="1" x14ac:dyDescent="0.25">
      <c r="A33" s="146"/>
      <c r="B33" s="151"/>
      <c r="C33" s="156">
        <f>SUM(C27:C32)</f>
        <v>462509</v>
      </c>
      <c r="D33" s="283">
        <f>SUM(D27:D32)</f>
        <v>490881</v>
      </c>
    </row>
    <row r="34" spans="1:6" s="147" customFormat="1" ht="15" customHeight="1" thickBot="1" x14ac:dyDescent="0.3">
      <c r="A34" s="146"/>
      <c r="B34" s="152" t="s">
        <v>99</v>
      </c>
      <c r="C34" s="157"/>
      <c r="D34" s="284"/>
    </row>
    <row r="35" spans="1:6" s="147" customFormat="1" ht="15" customHeight="1" x14ac:dyDescent="0.25">
      <c r="A35" s="146"/>
      <c r="B35" s="149" t="s">
        <v>93</v>
      </c>
      <c r="C35" s="158">
        <v>543817</v>
      </c>
      <c r="D35" s="281">
        <v>223767</v>
      </c>
    </row>
    <row r="36" spans="1:6" s="147" customFormat="1" ht="15" customHeight="1" x14ac:dyDescent="0.25">
      <c r="A36" s="146"/>
      <c r="B36" s="150" t="s">
        <v>94</v>
      </c>
      <c r="C36" s="155">
        <v>252</v>
      </c>
      <c r="D36" s="282">
        <v>212</v>
      </c>
    </row>
    <row r="37" spans="1:6" s="147" customFormat="1" ht="15" customHeight="1" x14ac:dyDescent="0.25">
      <c r="A37" s="146"/>
      <c r="B37" s="150" t="s">
        <v>95</v>
      </c>
      <c r="C37" s="155">
        <v>1733</v>
      </c>
      <c r="D37" s="282">
        <v>1564</v>
      </c>
    </row>
    <row r="38" spans="1:6" s="147" customFormat="1" ht="15" customHeight="1" x14ac:dyDescent="0.25">
      <c r="A38" s="146"/>
      <c r="B38" s="150" t="s">
        <v>96</v>
      </c>
      <c r="C38" s="155">
        <v>9904</v>
      </c>
      <c r="D38" s="282">
        <v>12124</v>
      </c>
    </row>
    <row r="39" spans="1:6" s="147" customFormat="1" ht="15" customHeight="1" x14ac:dyDescent="0.25">
      <c r="A39" s="146"/>
      <c r="B39" s="150" t="s">
        <v>100</v>
      </c>
      <c r="C39" s="155">
        <v>34737</v>
      </c>
      <c r="D39" s="282">
        <v>35042</v>
      </c>
    </row>
    <row r="40" spans="1:6" s="147" customFormat="1" ht="15" customHeight="1" x14ac:dyDescent="0.25">
      <c r="A40" s="146"/>
      <c r="B40" s="150" t="s">
        <v>101</v>
      </c>
      <c r="C40" s="155">
        <v>1662</v>
      </c>
      <c r="D40" s="282">
        <v>1629</v>
      </c>
    </row>
    <row r="41" spans="1:6" s="147" customFormat="1" ht="15" customHeight="1" x14ac:dyDescent="0.25">
      <c r="A41" s="146"/>
      <c r="B41" s="150" t="s">
        <v>102</v>
      </c>
      <c r="C41" s="155">
        <v>4948</v>
      </c>
      <c r="D41" s="282">
        <v>6397</v>
      </c>
    </row>
    <row r="42" spans="1:6" s="147" customFormat="1" ht="15" customHeight="1" x14ac:dyDescent="0.25">
      <c r="A42" s="146"/>
      <c r="B42" s="150" t="s">
        <v>98</v>
      </c>
      <c r="C42" s="155">
        <v>11870</v>
      </c>
      <c r="D42" s="282">
        <v>11560</v>
      </c>
    </row>
    <row r="43" spans="1:6" s="147" customFormat="1" ht="15" customHeight="1" x14ac:dyDescent="0.25">
      <c r="A43" s="146"/>
      <c r="B43" s="151"/>
      <c r="C43" s="156">
        <f>SUM(C35:C42)</f>
        <v>608923</v>
      </c>
      <c r="D43" s="283">
        <f>SUM(D35:D42)</f>
        <v>292295</v>
      </c>
    </row>
    <row r="44" spans="1:6" s="147" customFormat="1" ht="15" customHeight="1" thickBot="1" x14ac:dyDescent="0.3">
      <c r="A44" s="146"/>
      <c r="B44" s="152" t="s">
        <v>103</v>
      </c>
      <c r="C44" s="157"/>
      <c r="D44" s="284"/>
    </row>
    <row r="45" spans="1:6" s="147" customFormat="1" ht="15" customHeight="1" x14ac:dyDescent="0.25">
      <c r="A45" s="146"/>
      <c r="B45" s="149" t="s">
        <v>104</v>
      </c>
      <c r="C45" s="154">
        <v>74000</v>
      </c>
      <c r="D45" s="285">
        <v>74000</v>
      </c>
    </row>
    <row r="46" spans="1:6" s="147" customFormat="1" ht="15" customHeight="1" x14ac:dyDescent="0.25">
      <c r="A46" s="146"/>
      <c r="B46" s="150" t="s">
        <v>105</v>
      </c>
      <c r="C46" s="155">
        <v>55950</v>
      </c>
      <c r="D46" s="282">
        <v>22580</v>
      </c>
    </row>
    <row r="47" spans="1:6" s="147" customFormat="1" ht="15" customHeight="1" x14ac:dyDescent="0.25">
      <c r="A47" s="146"/>
      <c r="B47" s="150" t="s">
        <v>106</v>
      </c>
      <c r="C47" s="155">
        <v>1387001</v>
      </c>
      <c r="D47" s="282">
        <v>1369375</v>
      </c>
    </row>
    <row r="48" spans="1:6" s="147" customFormat="1" ht="15" customHeight="1" x14ac:dyDescent="0.25">
      <c r="A48" s="146"/>
      <c r="B48" s="150" t="s">
        <v>107</v>
      </c>
      <c r="C48" s="155">
        <v>-9624</v>
      </c>
      <c r="D48" s="282">
        <v>-27798</v>
      </c>
      <c r="F48" s="112"/>
    </row>
    <row r="49" spans="1:4" s="147" customFormat="1" ht="15" customHeight="1" x14ac:dyDescent="0.25">
      <c r="A49" s="146"/>
      <c r="B49" s="150" t="s">
        <v>108</v>
      </c>
      <c r="C49" s="155">
        <v>-757</v>
      </c>
      <c r="D49" s="282">
        <v>-757</v>
      </c>
    </row>
    <row r="50" spans="1:4" s="147" customFormat="1" ht="15" customHeight="1" thickBot="1" x14ac:dyDescent="0.3">
      <c r="A50" s="146"/>
      <c r="B50" s="152" t="s">
        <v>109</v>
      </c>
      <c r="C50" s="157">
        <f>SUM(C45:C49)</f>
        <v>1506570</v>
      </c>
      <c r="D50" s="284">
        <f>SUM(D45:D49)</f>
        <v>1437400</v>
      </c>
    </row>
    <row r="51" spans="1:4" s="147" customFormat="1" ht="15" customHeight="1" thickBot="1" x14ac:dyDescent="0.3">
      <c r="A51" s="146"/>
      <c r="B51" s="148" t="s">
        <v>110</v>
      </c>
      <c r="C51" s="234">
        <v>476</v>
      </c>
      <c r="D51" s="286">
        <v>814</v>
      </c>
    </row>
    <row r="52" spans="1:4" s="147" customFormat="1" ht="15" customHeight="1" thickBot="1" x14ac:dyDescent="0.3">
      <c r="A52" s="146"/>
      <c r="B52" s="148"/>
      <c r="C52" s="153">
        <f>SUM(C50:C51)</f>
        <v>1507046</v>
      </c>
      <c r="D52" s="287">
        <f>SUM(D50:D51)</f>
        <v>1438214</v>
      </c>
    </row>
    <row r="53" spans="1:4" s="147" customFormat="1" ht="15" customHeight="1" thickBot="1" x14ac:dyDescent="0.3">
      <c r="A53" s="146"/>
      <c r="B53" s="165" t="s">
        <v>111</v>
      </c>
      <c r="C53" s="235">
        <f>+C33+C43+C52</f>
        <v>2578478</v>
      </c>
      <c r="D53" s="288">
        <f>+D33+D43+D52</f>
        <v>2221390</v>
      </c>
    </row>
    <row r="54" spans="1:4" s="147" customFormat="1" ht="11.25" x14ac:dyDescent="0.25">
      <c r="C54" s="117"/>
      <c r="D54" s="117"/>
    </row>
    <row r="55" spans="1:4" s="147" customFormat="1" ht="11.25" x14ac:dyDescent="0.25">
      <c r="C55" s="117"/>
      <c r="D55" s="117"/>
    </row>
    <row r="56" spans="1:4" s="147" customFormat="1" ht="11.25" x14ac:dyDescent="0.25">
      <c r="C56" s="117"/>
      <c r="D56" s="117"/>
    </row>
    <row r="57" spans="1:4" s="147" customFormat="1" ht="11.25" x14ac:dyDescent="0.25">
      <c r="C57" s="117"/>
      <c r="D57" s="117"/>
    </row>
    <row r="58" spans="1:4" s="147" customFormat="1" ht="11.25" x14ac:dyDescent="0.25">
      <c r="C58" s="117"/>
      <c r="D58" s="117"/>
    </row>
    <row r="59" spans="1:4" s="147" customFormat="1" ht="11.25" x14ac:dyDescent="0.25">
      <c r="C59" s="117"/>
      <c r="D59" s="117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37"/>
  <sheetViews>
    <sheetView showGridLines="0" zoomScale="102" zoomScaleNormal="102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33" t="str">
        <f>Inhaltsverzeichnis!C15</f>
        <v>Kapitalflussrechnung für das erste 1. Quartal 2022 und 2021</v>
      </c>
      <c r="C1" s="333"/>
      <c r="D1" s="333"/>
    </row>
    <row r="2" spans="1:6" x14ac:dyDescent="0.2">
      <c r="B2" s="334" t="s">
        <v>10</v>
      </c>
      <c r="C2" s="334"/>
      <c r="D2" s="334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56" t="s">
        <v>52</v>
      </c>
      <c r="C4" s="182" t="s">
        <v>190</v>
      </c>
      <c r="D4" s="182" t="s">
        <v>191</v>
      </c>
    </row>
    <row r="5" spans="1:6" s="16" customFormat="1" ht="15" customHeight="1" thickTop="1" x14ac:dyDescent="0.2">
      <c r="A5" s="17"/>
      <c r="B5" s="91" t="s">
        <v>70</v>
      </c>
      <c r="C5" s="50">
        <v>17762</v>
      </c>
      <c r="D5" s="289">
        <v>10239</v>
      </c>
    </row>
    <row r="6" spans="1:6" s="16" customFormat="1" ht="15" customHeight="1" x14ac:dyDescent="0.2">
      <c r="A6" s="17"/>
      <c r="B6" s="92" t="s">
        <v>69</v>
      </c>
      <c r="C6" s="54">
        <v>7751</v>
      </c>
      <c r="D6" s="290">
        <v>3747</v>
      </c>
    </row>
    <row r="7" spans="1:6" s="16" customFormat="1" ht="15" customHeight="1" x14ac:dyDescent="0.2">
      <c r="A7" s="17"/>
      <c r="B7" s="92" t="s">
        <v>112</v>
      </c>
      <c r="C7" s="54">
        <v>3442</v>
      </c>
      <c r="D7" s="291">
        <v>261</v>
      </c>
    </row>
    <row r="8" spans="1:6" s="16" customFormat="1" ht="15" customHeight="1" x14ac:dyDescent="0.2">
      <c r="A8" s="17"/>
      <c r="B8" s="92" t="s">
        <v>113</v>
      </c>
      <c r="C8" s="54">
        <v>9740</v>
      </c>
      <c r="D8" s="290">
        <v>9896</v>
      </c>
    </row>
    <row r="9" spans="1:6" s="16" customFormat="1" ht="15" customHeight="1" x14ac:dyDescent="0.2">
      <c r="A9" s="17"/>
      <c r="B9" s="92" t="s">
        <v>114</v>
      </c>
      <c r="C9" s="54">
        <v>-7197</v>
      </c>
      <c r="D9" s="291">
        <v>114</v>
      </c>
    </row>
    <row r="10" spans="1:6" s="16" customFormat="1" ht="15" customHeight="1" x14ac:dyDescent="0.2">
      <c r="A10" s="17"/>
      <c r="B10" s="91" t="s">
        <v>115</v>
      </c>
      <c r="C10" s="50">
        <v>10427</v>
      </c>
      <c r="D10" s="289">
        <v>28636</v>
      </c>
    </row>
    <row r="11" spans="1:6" s="16" customFormat="1" ht="15" customHeight="1" x14ac:dyDescent="0.2">
      <c r="A11" s="17"/>
      <c r="B11" s="92" t="s">
        <v>116</v>
      </c>
      <c r="C11" s="54">
        <v>4126</v>
      </c>
      <c r="D11" s="290">
        <v>-2150</v>
      </c>
    </row>
    <row r="12" spans="1:6" s="16" customFormat="1" ht="15" customHeight="1" x14ac:dyDescent="0.2">
      <c r="A12" s="17"/>
      <c r="B12" s="92" t="s">
        <v>117</v>
      </c>
      <c r="C12" s="54">
        <v>-14429</v>
      </c>
      <c r="D12" s="290">
        <v>-3301</v>
      </c>
    </row>
    <row r="13" spans="1:6" s="16" customFormat="1" ht="15" customHeight="1" x14ac:dyDescent="0.2">
      <c r="A13" s="17"/>
      <c r="B13" s="92" t="s">
        <v>118</v>
      </c>
      <c r="C13" s="54">
        <v>-3316</v>
      </c>
      <c r="D13" s="290">
        <v>-1801</v>
      </c>
    </row>
    <row r="14" spans="1:6" ht="15" customHeight="1" x14ac:dyDescent="0.2">
      <c r="B14" s="92" t="s">
        <v>119</v>
      </c>
      <c r="C14" s="54">
        <v>2299</v>
      </c>
      <c r="D14" s="290">
        <v>1356</v>
      </c>
    </row>
    <row r="15" spans="1:6" s="16" customFormat="1" ht="15" customHeight="1" thickBot="1" x14ac:dyDescent="0.25">
      <c r="A15" s="17"/>
      <c r="B15" s="97" t="s">
        <v>38</v>
      </c>
      <c r="C15" s="211">
        <f>SUM(C5:C14)</f>
        <v>30605</v>
      </c>
      <c r="D15" s="292">
        <f>SUM(D5:D14)</f>
        <v>46997</v>
      </c>
    </row>
    <row r="16" spans="1:6" s="16" customFormat="1" ht="15" customHeight="1" x14ac:dyDescent="0.2">
      <c r="A16" s="17"/>
      <c r="B16" s="93" t="s">
        <v>120</v>
      </c>
      <c r="C16" s="50">
        <v>158</v>
      </c>
      <c r="D16" s="293">
        <v>54</v>
      </c>
    </row>
    <row r="17" spans="1:4" s="16" customFormat="1" ht="15" customHeight="1" x14ac:dyDescent="0.2">
      <c r="A17" s="17"/>
      <c r="B17" s="92" t="s">
        <v>121</v>
      </c>
      <c r="C17" s="54">
        <v>-1693</v>
      </c>
      <c r="D17" s="290">
        <v>-1260</v>
      </c>
    </row>
    <row r="18" spans="1:4" s="16" customFormat="1" ht="15" customHeight="1" x14ac:dyDescent="0.2">
      <c r="A18" s="17"/>
      <c r="B18" s="92" t="s">
        <v>122</v>
      </c>
      <c r="C18" s="54">
        <v>1</v>
      </c>
      <c r="D18" s="291">
        <v>107</v>
      </c>
    </row>
    <row r="19" spans="1:4" s="16" customFormat="1" ht="15" customHeight="1" x14ac:dyDescent="0.2">
      <c r="A19" s="17"/>
      <c r="B19" s="92" t="s">
        <v>123</v>
      </c>
      <c r="C19" s="54">
        <v>-2011</v>
      </c>
      <c r="D19" s="290">
        <v>-2831</v>
      </c>
    </row>
    <row r="20" spans="1:4" s="16" customFormat="1" ht="15" customHeight="1" x14ac:dyDescent="0.2">
      <c r="A20" s="17"/>
      <c r="B20" s="92" t="s">
        <v>124</v>
      </c>
      <c r="C20" s="54">
        <v>67</v>
      </c>
      <c r="D20" s="291">
        <v>3</v>
      </c>
    </row>
    <row r="21" spans="1:4" s="16" customFormat="1" ht="15" customHeight="1" x14ac:dyDescent="0.2">
      <c r="A21" s="17"/>
      <c r="B21" s="92" t="s">
        <v>125</v>
      </c>
      <c r="C21" s="54">
        <v>-840</v>
      </c>
      <c r="D21" s="290">
        <v>-17816</v>
      </c>
    </row>
    <row r="22" spans="1:4" s="16" customFormat="1" ht="15" customHeight="1" x14ac:dyDescent="0.2">
      <c r="B22" s="92" t="s">
        <v>126</v>
      </c>
      <c r="C22" s="54">
        <v>0</v>
      </c>
      <c r="D22" s="290">
        <v>2132</v>
      </c>
    </row>
    <row r="23" spans="1:4" s="16" customFormat="1" ht="15" customHeight="1" thickBot="1" x14ac:dyDescent="0.25">
      <c r="A23" s="17"/>
      <c r="B23" s="97" t="s">
        <v>127</v>
      </c>
      <c r="C23" s="211">
        <f>SUM(C16:C22)</f>
        <v>-4318</v>
      </c>
      <c r="D23" s="292">
        <f>SUM(D16:D22)</f>
        <v>-19611</v>
      </c>
    </row>
    <row r="24" spans="1:4" s="16" customFormat="1" ht="15" customHeight="1" x14ac:dyDescent="0.2">
      <c r="A24" s="17"/>
      <c r="B24" s="91" t="s">
        <v>128</v>
      </c>
      <c r="C24" s="50">
        <v>-474</v>
      </c>
      <c r="D24" s="293">
        <v>-404</v>
      </c>
    </row>
    <row r="25" spans="1:4" s="16" customFormat="1" ht="15" customHeight="1" x14ac:dyDescent="0.2">
      <c r="A25" s="17"/>
      <c r="B25" s="92" t="s">
        <v>129</v>
      </c>
      <c r="C25" s="54">
        <v>3188</v>
      </c>
      <c r="D25" s="290">
        <v>6854</v>
      </c>
    </row>
    <row r="26" spans="1:4" s="16" customFormat="1" ht="15" customHeight="1" x14ac:dyDescent="0.2">
      <c r="B26" s="92" t="s">
        <v>130</v>
      </c>
      <c r="C26" s="54">
        <v>-2717</v>
      </c>
      <c r="D26" s="290">
        <v>-3310</v>
      </c>
    </row>
    <row r="27" spans="1:4" ht="15" customHeight="1" x14ac:dyDescent="0.2">
      <c r="B27" s="92" t="s">
        <v>131</v>
      </c>
      <c r="C27" s="54">
        <v>364300</v>
      </c>
      <c r="D27" s="291">
        <v>0</v>
      </c>
    </row>
    <row r="28" spans="1:4" s="16" customFormat="1" ht="15" customHeight="1" x14ac:dyDescent="0.2">
      <c r="A28" s="17"/>
      <c r="B28" s="92" t="s">
        <v>132</v>
      </c>
      <c r="C28" s="54">
        <v>-40000</v>
      </c>
      <c r="D28" s="295">
        <v>0</v>
      </c>
    </row>
    <row r="29" spans="1:4" ht="15" customHeight="1" thickBot="1" x14ac:dyDescent="0.25">
      <c r="B29" s="95" t="s">
        <v>133</v>
      </c>
      <c r="C29" s="211">
        <f>SUM(C24:C28)</f>
        <v>324297</v>
      </c>
      <c r="D29" s="296">
        <f>SUM(D24:D28)</f>
        <v>3140</v>
      </c>
    </row>
    <row r="30" spans="1:4" s="16" customFormat="1" ht="15" customHeight="1" x14ac:dyDescent="0.2">
      <c r="A30" s="17"/>
      <c r="B30" s="91" t="s">
        <v>134</v>
      </c>
      <c r="C30" s="50">
        <v>350584</v>
      </c>
      <c r="D30" s="289">
        <v>30526</v>
      </c>
    </row>
    <row r="31" spans="1:4" ht="15" customHeight="1" x14ac:dyDescent="0.2">
      <c r="B31" s="91" t="s">
        <v>135</v>
      </c>
      <c r="C31" s="54">
        <v>7465</v>
      </c>
      <c r="D31" s="298">
        <v>17530</v>
      </c>
    </row>
    <row r="32" spans="1:4" s="5" customFormat="1" ht="15" customHeight="1" thickBot="1" x14ac:dyDescent="0.25">
      <c r="A32" s="19"/>
      <c r="B32" s="97" t="s">
        <v>136</v>
      </c>
      <c r="C32" s="211">
        <f>SUM(C30:C31)</f>
        <v>358049</v>
      </c>
      <c r="D32" s="294">
        <f>SUM(D30:D31)</f>
        <v>48056</v>
      </c>
    </row>
    <row r="33" spans="1:5" ht="15" customHeight="1" x14ac:dyDescent="0.2">
      <c r="B33" s="96" t="s">
        <v>137</v>
      </c>
      <c r="C33" s="50">
        <v>585844</v>
      </c>
      <c r="D33" s="298">
        <v>479982</v>
      </c>
    </row>
    <row r="34" spans="1:5" ht="15" customHeight="1" thickBot="1" x14ac:dyDescent="0.25">
      <c r="A34" s="19"/>
      <c r="B34" s="94" t="s">
        <v>138</v>
      </c>
      <c r="C34" s="211">
        <f>SUM(C32:C33)</f>
        <v>943893</v>
      </c>
      <c r="D34" s="297">
        <f>SUM(D32:D33)</f>
        <v>528038</v>
      </c>
    </row>
    <row r="35" spans="1:5" s="5" customFormat="1" ht="15" customHeight="1" thickBot="1" x14ac:dyDescent="0.25">
      <c r="A35" s="2"/>
      <c r="B35" s="95" t="s">
        <v>139</v>
      </c>
      <c r="C35" s="211">
        <f>C15+C16+C17+C18+C19+C26</f>
        <v>24343</v>
      </c>
      <c r="D35" s="212">
        <f>D15+D16+D17+D18+D19+D26</f>
        <v>39757</v>
      </c>
    </row>
    <row r="36" spans="1:5" x14ac:dyDescent="0.2">
      <c r="E36" s="5"/>
    </row>
    <row r="37" spans="1:5" x14ac:dyDescent="0.2">
      <c r="E37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7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V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" customWidth="1"/>
    <col min="7" max="9" width="10.42578125" style="2" customWidth="1"/>
    <col min="10" max="10" width="2.140625" style="2" customWidth="1"/>
    <col min="11" max="13" width="10.42578125" style="2" customWidth="1"/>
    <col min="14" max="14" width="2.140625" style="2" customWidth="1"/>
    <col min="15" max="16" width="10.42578125" style="2" customWidth="1"/>
    <col min="17" max="17" width="2.140625" style="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B1" s="42" t="str">
        <f>+Inhaltsverzeichnis!C17</f>
        <v>Segmentbericht für das 1. Quartal 2022 und 2021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">
      <c r="B2" s="43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">
      <c r="A3" s="10"/>
      <c r="B3" s="15"/>
      <c r="C3" s="26"/>
      <c r="D3" s="11"/>
      <c r="E3" s="25"/>
      <c r="F3" s="27"/>
      <c r="G3" s="26"/>
      <c r="H3" s="11"/>
      <c r="I3" s="25"/>
      <c r="J3" s="27"/>
      <c r="K3" s="26"/>
      <c r="L3" s="11"/>
      <c r="M3" s="25"/>
      <c r="N3" s="27"/>
      <c r="O3" s="26"/>
      <c r="P3" s="25"/>
      <c r="Q3" s="27"/>
      <c r="R3" s="26"/>
      <c r="S3" s="11"/>
      <c r="T3" s="11"/>
    </row>
    <row r="4" spans="1:20" s="9" customFormat="1" ht="15" customHeight="1" thickBot="1" x14ac:dyDescent="0.25">
      <c r="A4" s="77"/>
      <c r="B4" s="335" t="s">
        <v>52</v>
      </c>
      <c r="C4" s="338" t="s">
        <v>17</v>
      </c>
      <c r="D4" s="338"/>
      <c r="E4" s="339"/>
      <c r="F4" s="73"/>
      <c r="G4" s="337" t="s">
        <v>18</v>
      </c>
      <c r="H4" s="337"/>
      <c r="I4" s="337"/>
      <c r="J4" s="73"/>
      <c r="K4" s="337" t="s">
        <v>140</v>
      </c>
      <c r="L4" s="337"/>
      <c r="M4" s="337"/>
      <c r="N4" s="73"/>
      <c r="O4" s="337" t="s">
        <v>141</v>
      </c>
      <c r="P4" s="337"/>
      <c r="Q4" s="73"/>
      <c r="R4" s="337" t="s">
        <v>142</v>
      </c>
      <c r="S4" s="337"/>
      <c r="T4" s="337"/>
    </row>
    <row r="5" spans="1:20" s="9" customFormat="1" ht="14.25" customHeight="1" thickTop="1" x14ac:dyDescent="0.2">
      <c r="A5" s="12"/>
      <c r="B5" s="335"/>
      <c r="C5" s="299" t="s">
        <v>190</v>
      </c>
      <c r="D5" s="300" t="s">
        <v>190</v>
      </c>
      <c r="E5" s="301" t="s">
        <v>191</v>
      </c>
      <c r="F5" s="73"/>
      <c r="G5" s="299" t="s">
        <v>190</v>
      </c>
      <c r="H5" s="300" t="s">
        <v>190</v>
      </c>
      <c r="I5" s="301" t="s">
        <v>191</v>
      </c>
      <c r="J5" s="73"/>
      <c r="K5" s="299" t="s">
        <v>190</v>
      </c>
      <c r="L5" s="300" t="s">
        <v>190</v>
      </c>
      <c r="M5" s="301" t="s">
        <v>191</v>
      </c>
      <c r="N5" s="73"/>
      <c r="O5" s="302" t="s">
        <v>190</v>
      </c>
      <c r="P5" s="301" t="s">
        <v>191</v>
      </c>
      <c r="Q5" s="73"/>
      <c r="R5" s="299" t="s">
        <v>190</v>
      </c>
      <c r="S5" s="300" t="s">
        <v>190</v>
      </c>
      <c r="T5" s="301" t="s">
        <v>191</v>
      </c>
    </row>
    <row r="6" spans="1:20" s="9" customFormat="1" ht="36" customHeight="1" thickBot="1" x14ac:dyDescent="0.25">
      <c r="A6" s="12"/>
      <c r="B6" s="336"/>
      <c r="C6" s="163" t="s">
        <v>143</v>
      </c>
      <c r="D6" s="160" t="s">
        <v>144</v>
      </c>
      <c r="E6" s="161" t="s">
        <v>143</v>
      </c>
      <c r="F6" s="58"/>
      <c r="G6" s="162" t="s">
        <v>143</v>
      </c>
      <c r="H6" s="160" t="s">
        <v>144</v>
      </c>
      <c r="I6" s="161" t="s">
        <v>143</v>
      </c>
      <c r="J6" s="58"/>
      <c r="K6" s="162" t="s">
        <v>143</v>
      </c>
      <c r="L6" s="160" t="s">
        <v>144</v>
      </c>
      <c r="M6" s="161" t="s">
        <v>143</v>
      </c>
      <c r="N6" s="58"/>
      <c r="O6" s="162" t="s">
        <v>143</v>
      </c>
      <c r="P6" s="161" t="s">
        <v>143</v>
      </c>
      <c r="Q6" s="58"/>
      <c r="R6" s="74" t="s">
        <v>143</v>
      </c>
      <c r="S6" s="75" t="s">
        <v>144</v>
      </c>
      <c r="T6" s="76" t="s">
        <v>143</v>
      </c>
    </row>
    <row r="7" spans="1:20" s="9" customFormat="1" ht="15" customHeight="1" thickTop="1" x14ac:dyDescent="0.2">
      <c r="A7" s="12"/>
      <c r="B7" s="82" t="s">
        <v>145</v>
      </c>
      <c r="C7" s="50">
        <v>22707</v>
      </c>
      <c r="D7" s="67">
        <v>22081</v>
      </c>
      <c r="E7" s="184">
        <v>18970</v>
      </c>
      <c r="F7" s="185"/>
      <c r="G7" s="66">
        <v>13793</v>
      </c>
      <c r="H7" s="67">
        <v>13348</v>
      </c>
      <c r="I7" s="184">
        <v>2748</v>
      </c>
      <c r="J7" s="186"/>
      <c r="K7" s="66">
        <v>0</v>
      </c>
      <c r="L7" s="67">
        <v>0</v>
      </c>
      <c r="M7" s="184">
        <v>0</v>
      </c>
      <c r="N7" s="185"/>
      <c r="O7" s="66"/>
      <c r="P7" s="184"/>
      <c r="Q7" s="186"/>
      <c r="R7" s="81">
        <f>+C7+G7+K7+O7</f>
        <v>36500</v>
      </c>
      <c r="S7" s="67">
        <f>+D7+H7+L7</f>
        <v>35429</v>
      </c>
      <c r="T7" s="187">
        <f>E7+I7+M7+P7</f>
        <v>21718</v>
      </c>
    </row>
    <row r="8" spans="1:20" s="9" customFormat="1" ht="15" customHeight="1" x14ac:dyDescent="0.2">
      <c r="A8" s="12"/>
      <c r="B8" s="82" t="s">
        <v>146</v>
      </c>
      <c r="C8" s="50">
        <v>18075</v>
      </c>
      <c r="D8" s="67">
        <v>17430</v>
      </c>
      <c r="E8" s="184">
        <v>11230</v>
      </c>
      <c r="F8" s="185"/>
      <c r="G8" s="66">
        <v>4188</v>
      </c>
      <c r="H8" s="67">
        <v>4045</v>
      </c>
      <c r="I8" s="184">
        <v>2133</v>
      </c>
      <c r="J8" s="186"/>
      <c r="K8" s="66">
        <v>0</v>
      </c>
      <c r="L8" s="67">
        <v>0</v>
      </c>
      <c r="M8" s="184">
        <v>0</v>
      </c>
      <c r="N8" s="185"/>
      <c r="O8" s="66"/>
      <c r="P8" s="184"/>
      <c r="Q8" s="186"/>
      <c r="R8" s="81">
        <f t="shared" ref="R8:R17" si="0">+C8+G8+K8+O8</f>
        <v>22263</v>
      </c>
      <c r="S8" s="67">
        <f t="shared" ref="S8:S15" si="1">+D8+H8+L8</f>
        <v>21475</v>
      </c>
      <c r="T8" s="187">
        <f>E8+I8+M8+P8</f>
        <v>13363</v>
      </c>
    </row>
    <row r="9" spans="1:20" s="9" customFormat="1" ht="15" customHeight="1" x14ac:dyDescent="0.2">
      <c r="A9" s="12"/>
      <c r="B9" s="83" t="s">
        <v>147</v>
      </c>
      <c r="C9" s="54">
        <v>44485</v>
      </c>
      <c r="D9" s="60">
        <v>42691</v>
      </c>
      <c r="E9" s="188">
        <v>53313</v>
      </c>
      <c r="F9" s="185"/>
      <c r="G9" s="59">
        <v>30711</v>
      </c>
      <c r="H9" s="60">
        <v>29200</v>
      </c>
      <c r="I9" s="188">
        <v>31816</v>
      </c>
      <c r="J9" s="186"/>
      <c r="K9" s="59">
        <v>0</v>
      </c>
      <c r="L9" s="60">
        <v>0</v>
      </c>
      <c r="M9" s="188">
        <v>0</v>
      </c>
      <c r="N9" s="185"/>
      <c r="O9" s="59"/>
      <c r="P9" s="188"/>
      <c r="Q9" s="186"/>
      <c r="R9" s="81">
        <f t="shared" si="0"/>
        <v>75196</v>
      </c>
      <c r="S9" s="67">
        <f t="shared" si="1"/>
        <v>71891</v>
      </c>
      <c r="T9" s="189">
        <f>E9+I9+M9+P9</f>
        <v>85129</v>
      </c>
    </row>
    <row r="10" spans="1:20" s="9" customFormat="1" ht="15" customHeight="1" x14ac:dyDescent="0.2">
      <c r="A10" s="12"/>
      <c r="B10" s="84" t="s">
        <v>21</v>
      </c>
      <c r="C10" s="62">
        <v>13967</v>
      </c>
      <c r="D10" s="63">
        <v>13568</v>
      </c>
      <c r="E10" s="190">
        <v>9494</v>
      </c>
      <c r="F10" s="185"/>
      <c r="G10" s="61">
        <v>0</v>
      </c>
      <c r="H10" s="63">
        <v>0</v>
      </c>
      <c r="I10" s="190">
        <v>2</v>
      </c>
      <c r="J10" s="186"/>
      <c r="K10" s="61">
        <v>0</v>
      </c>
      <c r="L10" s="63">
        <v>0</v>
      </c>
      <c r="M10" s="190">
        <v>0</v>
      </c>
      <c r="N10" s="185"/>
      <c r="O10" s="61"/>
      <c r="P10" s="190"/>
      <c r="Q10" s="186"/>
      <c r="R10" s="81">
        <f t="shared" si="0"/>
        <v>13967</v>
      </c>
      <c r="S10" s="67">
        <f t="shared" si="1"/>
        <v>13568</v>
      </c>
      <c r="T10" s="189">
        <f>I10+E10+M10+P10</f>
        <v>9496</v>
      </c>
    </row>
    <row r="11" spans="1:20" s="9" customFormat="1" ht="15" customHeight="1" thickBot="1" x14ac:dyDescent="0.25">
      <c r="A11" s="12"/>
      <c r="B11" s="85" t="s">
        <v>148</v>
      </c>
      <c r="C11" s="51">
        <f>SUM(C7:C10)</f>
        <v>99234</v>
      </c>
      <c r="D11" s="65">
        <f>SUM(D7:D10)</f>
        <v>95770</v>
      </c>
      <c r="E11" s="191">
        <f>SUM(E7:E10)</f>
        <v>93007</v>
      </c>
      <c r="F11" s="192"/>
      <c r="G11" s="64">
        <f>SUM(G7:G10)</f>
        <v>48692</v>
      </c>
      <c r="H11" s="65">
        <f>SUM(H7:H10)</f>
        <v>46593</v>
      </c>
      <c r="I11" s="191">
        <f>SUM(I7:I10)</f>
        <v>36699</v>
      </c>
      <c r="J11" s="193"/>
      <c r="K11" s="64">
        <f>SUM(K7:K10)</f>
        <v>0</v>
      </c>
      <c r="L11" s="65">
        <f>SUM(L7:L10)</f>
        <v>0</v>
      </c>
      <c r="M11" s="191">
        <f>SUM(M7:M10)</f>
        <v>0</v>
      </c>
      <c r="N11" s="192"/>
      <c r="O11" s="64">
        <f>SUM(O7:O10)</f>
        <v>0</v>
      </c>
      <c r="P11" s="191">
        <f>SUM(P7:P10)</f>
        <v>0</v>
      </c>
      <c r="Q11" s="193"/>
      <c r="R11" s="64">
        <f>SUM(R7:R10)</f>
        <v>147926</v>
      </c>
      <c r="S11" s="65">
        <f>SUM(S7:S10)</f>
        <v>142363</v>
      </c>
      <c r="T11" s="194">
        <f>SUM(T7:T10)</f>
        <v>129706</v>
      </c>
    </row>
    <row r="12" spans="1:20" s="9" customFormat="1" ht="15" customHeight="1" x14ac:dyDescent="0.2">
      <c r="A12" s="12"/>
      <c r="B12" s="84" t="s">
        <v>149</v>
      </c>
      <c r="C12" s="62">
        <v>11685</v>
      </c>
      <c r="D12" s="63">
        <v>11539</v>
      </c>
      <c r="E12" s="190">
        <v>5917</v>
      </c>
      <c r="F12" s="185"/>
      <c r="G12" s="61">
        <v>7326</v>
      </c>
      <c r="H12" s="63">
        <v>6755</v>
      </c>
      <c r="I12" s="190">
        <v>10832</v>
      </c>
      <c r="J12" s="186"/>
      <c r="K12" s="61">
        <v>0</v>
      </c>
      <c r="L12" s="63">
        <v>0</v>
      </c>
      <c r="M12" s="190">
        <v>0</v>
      </c>
      <c r="N12" s="185"/>
      <c r="O12" s="61"/>
      <c r="P12" s="190"/>
      <c r="Q12" s="186"/>
      <c r="R12" s="81">
        <f t="shared" si="0"/>
        <v>19011</v>
      </c>
      <c r="S12" s="67">
        <f t="shared" si="1"/>
        <v>18294</v>
      </c>
      <c r="T12" s="189">
        <f>I12+E12+M12+P12</f>
        <v>16749</v>
      </c>
    </row>
    <row r="13" spans="1:20" s="9" customFormat="1" ht="15" customHeight="1" thickBot="1" x14ac:dyDescent="0.25">
      <c r="A13" s="12"/>
      <c r="B13" s="85" t="s">
        <v>150</v>
      </c>
      <c r="C13" s="51">
        <f>SUM(C11:C12)</f>
        <v>110919</v>
      </c>
      <c r="D13" s="65">
        <f>SUM(D11:D12)</f>
        <v>107309</v>
      </c>
      <c r="E13" s="191">
        <f>SUM(E11:E12)</f>
        <v>98924</v>
      </c>
      <c r="F13" s="192"/>
      <c r="G13" s="64">
        <f>SUM(G11:G12)</f>
        <v>56018</v>
      </c>
      <c r="H13" s="65">
        <f>SUM(H11:H12)</f>
        <v>53348</v>
      </c>
      <c r="I13" s="191">
        <f>SUM(I11:I12)</f>
        <v>47531</v>
      </c>
      <c r="J13" s="193"/>
      <c r="K13" s="64">
        <f>SUM(K11:K12)</f>
        <v>0</v>
      </c>
      <c r="L13" s="65">
        <f>SUM(L11:L12)</f>
        <v>0</v>
      </c>
      <c r="M13" s="191">
        <f>SUM(M11:M12)</f>
        <v>0</v>
      </c>
      <c r="N13" s="192"/>
      <c r="O13" s="64">
        <f>SUM(O11:O12)</f>
        <v>0</v>
      </c>
      <c r="P13" s="191">
        <f>SUM(P11:P12)</f>
        <v>0</v>
      </c>
      <c r="Q13" s="193"/>
      <c r="R13" s="64">
        <f>SUM(R11:R12)</f>
        <v>166937</v>
      </c>
      <c r="S13" s="65">
        <f>SUM(S11:S12)</f>
        <v>160657</v>
      </c>
      <c r="T13" s="194">
        <f>SUM(T11:T12)</f>
        <v>146455</v>
      </c>
    </row>
    <row r="14" spans="1:20" s="9" customFormat="1" ht="15" customHeight="1" x14ac:dyDescent="0.2">
      <c r="A14" s="12"/>
      <c r="B14" s="82" t="s">
        <v>53</v>
      </c>
      <c r="C14" s="50">
        <v>0</v>
      </c>
      <c r="D14" s="67">
        <v>0</v>
      </c>
      <c r="E14" s="184">
        <v>0</v>
      </c>
      <c r="F14" s="185"/>
      <c r="G14" s="66">
        <v>0</v>
      </c>
      <c r="H14" s="67">
        <v>0</v>
      </c>
      <c r="I14" s="184">
        <v>0</v>
      </c>
      <c r="J14" s="186"/>
      <c r="K14" s="66">
        <v>39092</v>
      </c>
      <c r="L14" s="67">
        <v>37315</v>
      </c>
      <c r="M14" s="184">
        <v>36649</v>
      </c>
      <c r="N14" s="185"/>
      <c r="O14" s="66"/>
      <c r="P14" s="184"/>
      <c r="Q14" s="186"/>
      <c r="R14" s="81">
        <f t="shared" si="0"/>
        <v>39092</v>
      </c>
      <c r="S14" s="67">
        <f t="shared" si="1"/>
        <v>37315</v>
      </c>
      <c r="T14" s="187">
        <f>E14+I14+M14+P14</f>
        <v>36649</v>
      </c>
    </row>
    <row r="15" spans="1:20" s="9" customFormat="1" ht="15" customHeight="1" x14ac:dyDescent="0.2">
      <c r="A15" s="12"/>
      <c r="B15" s="83" t="s">
        <v>54</v>
      </c>
      <c r="C15" s="54">
        <v>3</v>
      </c>
      <c r="D15" s="60">
        <v>3</v>
      </c>
      <c r="E15" s="188">
        <v>0</v>
      </c>
      <c r="F15" s="185"/>
      <c r="G15" s="59">
        <v>0</v>
      </c>
      <c r="H15" s="60">
        <v>0</v>
      </c>
      <c r="I15" s="188">
        <v>0</v>
      </c>
      <c r="J15" s="186"/>
      <c r="K15" s="59">
        <v>0</v>
      </c>
      <c r="L15" s="60">
        <v>0</v>
      </c>
      <c r="M15" s="188">
        <v>2</v>
      </c>
      <c r="N15" s="185"/>
      <c r="O15" s="59"/>
      <c r="P15" s="188"/>
      <c r="Q15" s="186"/>
      <c r="R15" s="81">
        <f t="shared" si="0"/>
        <v>3</v>
      </c>
      <c r="S15" s="67">
        <f t="shared" si="1"/>
        <v>3</v>
      </c>
      <c r="T15" s="189">
        <f>E15+I15+M15+P15</f>
        <v>2</v>
      </c>
    </row>
    <row r="16" spans="1:20" s="9" customFormat="1" ht="15" customHeight="1" thickBot="1" x14ac:dyDescent="0.25">
      <c r="A16" s="12"/>
      <c r="B16" s="85" t="s">
        <v>55</v>
      </c>
      <c r="C16" s="51">
        <f>SUM(C13:C15)</f>
        <v>110922</v>
      </c>
      <c r="D16" s="65">
        <f>SUM(D13:D15)</f>
        <v>107312</v>
      </c>
      <c r="E16" s="191">
        <f>SUM(E13:E15)</f>
        <v>98924</v>
      </c>
      <c r="F16" s="192"/>
      <c r="G16" s="64">
        <f>SUM(G13:G15)</f>
        <v>56018</v>
      </c>
      <c r="H16" s="65">
        <f>SUM(H13:H15)</f>
        <v>53348</v>
      </c>
      <c r="I16" s="191">
        <f>SUM(I13:I15)</f>
        <v>47531</v>
      </c>
      <c r="J16" s="193"/>
      <c r="K16" s="64">
        <f>SUM(K13:K15)</f>
        <v>39092</v>
      </c>
      <c r="L16" s="65">
        <f>SUM(L13:L15)</f>
        <v>37315</v>
      </c>
      <c r="M16" s="191">
        <f>SUM(M13:M15)</f>
        <v>36651</v>
      </c>
      <c r="N16" s="192"/>
      <c r="O16" s="64">
        <f>SUM(O13:O15)</f>
        <v>0</v>
      </c>
      <c r="P16" s="191">
        <f>SUM(P13:P15)</f>
        <v>0</v>
      </c>
      <c r="Q16" s="193"/>
      <c r="R16" s="64">
        <f>SUM(R13:R15)</f>
        <v>206032</v>
      </c>
      <c r="S16" s="65">
        <f>SUM(S13:S15)</f>
        <v>197975</v>
      </c>
      <c r="T16" s="194">
        <f>SUM(T13:T15)</f>
        <v>183106</v>
      </c>
    </row>
    <row r="17" spans="1:22" s="9" customFormat="1" ht="15" customHeight="1" x14ac:dyDescent="0.2">
      <c r="A17" s="12"/>
      <c r="B17" s="82" t="s">
        <v>56</v>
      </c>
      <c r="C17" s="50">
        <v>-15422</v>
      </c>
      <c r="D17" s="50">
        <v>-13926</v>
      </c>
      <c r="E17" s="184">
        <v>-14470</v>
      </c>
      <c r="F17" s="185"/>
      <c r="G17" s="66">
        <v>-2161</v>
      </c>
      <c r="H17" s="50">
        <v>-142</v>
      </c>
      <c r="I17" s="184">
        <v>-2144</v>
      </c>
      <c r="J17" s="186"/>
      <c r="K17" s="66">
        <v>-29193</v>
      </c>
      <c r="L17" s="50">
        <v>-27889</v>
      </c>
      <c r="M17" s="184">
        <v>-27153</v>
      </c>
      <c r="N17" s="185"/>
      <c r="O17" s="66">
        <v>-2495</v>
      </c>
      <c r="P17" s="184">
        <v>-2502</v>
      </c>
      <c r="Q17" s="186"/>
      <c r="R17" s="81">
        <f t="shared" si="0"/>
        <v>-49271</v>
      </c>
      <c r="S17" s="50"/>
      <c r="T17" s="187">
        <f>E17+I17+M17+P17</f>
        <v>-46269</v>
      </c>
    </row>
    <row r="18" spans="1:22" s="9" customFormat="1" ht="15" customHeight="1" thickBot="1" x14ac:dyDescent="0.25">
      <c r="A18" s="12"/>
      <c r="B18" s="85" t="s">
        <v>57</v>
      </c>
      <c r="C18" s="51">
        <f>SUM(C16:C17)</f>
        <v>95500</v>
      </c>
      <c r="D18" s="51">
        <f>SUM(D16:D17)</f>
        <v>93386</v>
      </c>
      <c r="E18" s="191">
        <f>SUM(E16:E17)</f>
        <v>84454</v>
      </c>
      <c r="F18" s="192"/>
      <c r="G18" s="64">
        <f>SUM(G16:G17)</f>
        <v>53857</v>
      </c>
      <c r="H18" s="51">
        <f>SUM(H16:H17)</f>
        <v>53206</v>
      </c>
      <c r="I18" s="191">
        <f>SUM(I16:I17)</f>
        <v>45387</v>
      </c>
      <c r="J18" s="193"/>
      <c r="K18" s="64">
        <f>SUM(K16:K17)</f>
        <v>9899</v>
      </c>
      <c r="L18" s="51">
        <f>SUM(L16:L17)</f>
        <v>9426</v>
      </c>
      <c r="M18" s="191">
        <f>SUM(M16:M17)</f>
        <v>9498</v>
      </c>
      <c r="N18" s="192"/>
      <c r="O18" s="64">
        <f>SUM(O16:O17)</f>
        <v>-2495</v>
      </c>
      <c r="P18" s="191">
        <f>SUM(P16:P17)</f>
        <v>-2502</v>
      </c>
      <c r="Q18" s="193"/>
      <c r="R18" s="64">
        <f>SUM(R16:R17)</f>
        <v>156761</v>
      </c>
      <c r="S18" s="51"/>
      <c r="T18" s="194">
        <f>SUM(T16:T17)</f>
        <v>136837</v>
      </c>
    </row>
    <row r="19" spans="1:22" s="9" customFormat="1" ht="15" customHeight="1" x14ac:dyDescent="0.2">
      <c r="A19" s="12"/>
      <c r="B19" s="86"/>
      <c r="C19" s="68"/>
      <c r="D19" s="68"/>
      <c r="E19" s="195"/>
      <c r="F19" s="192"/>
      <c r="G19" s="72"/>
      <c r="H19" s="68"/>
      <c r="I19" s="195"/>
      <c r="J19" s="193"/>
      <c r="K19" s="72"/>
      <c r="L19" s="68"/>
      <c r="M19" s="195"/>
      <c r="N19" s="192"/>
      <c r="O19" s="72"/>
      <c r="P19" s="195"/>
      <c r="Q19" s="193"/>
      <c r="R19" s="72"/>
      <c r="S19" s="68"/>
      <c r="T19" s="196"/>
    </row>
    <row r="20" spans="1:22" s="9" customFormat="1" ht="15" customHeight="1" x14ac:dyDescent="0.2">
      <c r="A20" s="12"/>
      <c r="B20" s="87" t="s">
        <v>59</v>
      </c>
      <c r="C20" s="54">
        <v>-55106</v>
      </c>
      <c r="D20" s="54">
        <v>-53337</v>
      </c>
      <c r="E20" s="188">
        <v>-51768</v>
      </c>
      <c r="F20" s="185"/>
      <c r="G20" s="59">
        <v>-7348</v>
      </c>
      <c r="H20" s="54">
        <v>-6980</v>
      </c>
      <c r="I20" s="188">
        <v>-5867</v>
      </c>
      <c r="J20" s="186"/>
      <c r="K20" s="59">
        <v>-3080</v>
      </c>
      <c r="L20" s="54">
        <v>-2954</v>
      </c>
      <c r="M20" s="188">
        <v>-3121</v>
      </c>
      <c r="N20" s="185"/>
      <c r="O20" s="59">
        <v>-1522</v>
      </c>
      <c r="P20" s="188">
        <v>-1445</v>
      </c>
      <c r="Q20" s="186"/>
      <c r="R20" s="66">
        <f>C20+G20+K20+O20</f>
        <v>-67056</v>
      </c>
      <c r="S20" s="54"/>
      <c r="T20" s="189">
        <f>E20+I20+M20+P20</f>
        <v>-62201</v>
      </c>
    </row>
    <row r="21" spans="1:22" s="9" customFormat="1" ht="15" customHeight="1" thickBot="1" x14ac:dyDescent="0.25">
      <c r="A21" s="12"/>
      <c r="B21" s="85" t="s">
        <v>151</v>
      </c>
      <c r="C21" s="51">
        <f>SUM(C18:C20)</f>
        <v>40394</v>
      </c>
      <c r="D21" s="51">
        <f>SUM(D18:D20)</f>
        <v>40049</v>
      </c>
      <c r="E21" s="191">
        <f>SUM(E18:E20)</f>
        <v>32686</v>
      </c>
      <c r="F21" s="192"/>
      <c r="G21" s="64">
        <f>SUM(G18:G20)</f>
        <v>46509</v>
      </c>
      <c r="H21" s="51">
        <f>SUM(H18:H20)</f>
        <v>46226</v>
      </c>
      <c r="I21" s="191">
        <f>SUM(I18:I20)</f>
        <v>39520</v>
      </c>
      <c r="J21" s="193"/>
      <c r="K21" s="64">
        <f>SUM(K18:K20)</f>
        <v>6819</v>
      </c>
      <c r="L21" s="51">
        <f>SUM(L18:L20)</f>
        <v>6472</v>
      </c>
      <c r="M21" s="191">
        <f>SUM(M18:M20)</f>
        <v>6377</v>
      </c>
      <c r="N21" s="192"/>
      <c r="O21" s="64">
        <f>SUM(O18:O20)</f>
        <v>-4017</v>
      </c>
      <c r="P21" s="191">
        <f>SUM(P18:P20)</f>
        <v>-3947</v>
      </c>
      <c r="Q21" s="193"/>
      <c r="R21" s="64">
        <f>SUM(R18:R20)</f>
        <v>89705</v>
      </c>
      <c r="S21" s="51"/>
      <c r="T21" s="194">
        <f>SUM(T18:T20)</f>
        <v>74636</v>
      </c>
    </row>
    <row r="22" spans="1:22" s="9" customFormat="1" ht="15" customHeight="1" x14ac:dyDescent="0.2">
      <c r="A22" s="12"/>
      <c r="B22" s="86"/>
      <c r="C22" s="68"/>
      <c r="D22" s="68"/>
      <c r="E22" s="195"/>
      <c r="F22" s="192"/>
      <c r="G22" s="72"/>
      <c r="H22" s="68"/>
      <c r="I22" s="195"/>
      <c r="J22" s="193"/>
      <c r="K22" s="72"/>
      <c r="L22" s="68"/>
      <c r="M22" s="195"/>
      <c r="N22" s="192"/>
      <c r="O22" s="72"/>
      <c r="P22" s="195"/>
      <c r="Q22" s="193"/>
      <c r="R22" s="72"/>
      <c r="S22" s="68"/>
      <c r="T22" s="196"/>
    </row>
    <row r="23" spans="1:22" s="9" customFormat="1" ht="15" customHeight="1" x14ac:dyDescent="0.2">
      <c r="A23" s="12"/>
      <c r="B23" s="82" t="s">
        <v>152</v>
      </c>
      <c r="C23" s="50">
        <v>-32402</v>
      </c>
      <c r="D23" s="50">
        <v>-31714</v>
      </c>
      <c r="E23" s="184">
        <v>-30088</v>
      </c>
      <c r="F23" s="185"/>
      <c r="G23" s="66">
        <v>-8517</v>
      </c>
      <c r="H23" s="50">
        <v>-8505</v>
      </c>
      <c r="I23" s="184">
        <v>-8448</v>
      </c>
      <c r="J23" s="186"/>
      <c r="K23" s="66">
        <v>0</v>
      </c>
      <c r="L23" s="50">
        <v>0</v>
      </c>
      <c r="M23" s="184">
        <v>0</v>
      </c>
      <c r="N23" s="185"/>
      <c r="O23" s="66">
        <v>0</v>
      </c>
      <c r="P23" s="184">
        <v>0</v>
      </c>
      <c r="Q23" s="186"/>
      <c r="R23" s="66">
        <f>C23+G23+K23+O23</f>
        <v>-40919</v>
      </c>
      <c r="S23" s="50"/>
      <c r="T23" s="187">
        <f>E23+I23+M23+P23</f>
        <v>-38536</v>
      </c>
    </row>
    <row r="24" spans="1:22" s="9" customFormat="1" ht="15" customHeight="1" thickBot="1" x14ac:dyDescent="0.25">
      <c r="A24" s="12"/>
      <c r="B24" s="85" t="s">
        <v>153</v>
      </c>
      <c r="C24" s="51">
        <f>SUM(C21:C23)</f>
        <v>7992</v>
      </c>
      <c r="D24" s="51">
        <f>SUM(D21:D23)</f>
        <v>8335</v>
      </c>
      <c r="E24" s="191">
        <f>SUM(E21:E23)</f>
        <v>2598</v>
      </c>
      <c r="F24" s="192"/>
      <c r="G24" s="64">
        <f>SUM(G21:G23)</f>
        <v>37992</v>
      </c>
      <c r="H24" s="51">
        <f>SUM(H21:H23)</f>
        <v>37721</v>
      </c>
      <c r="I24" s="191">
        <f>SUM(I21:I23)</f>
        <v>31072</v>
      </c>
      <c r="J24" s="193"/>
      <c r="K24" s="64">
        <f>SUM(K21:K23)</f>
        <v>6819</v>
      </c>
      <c r="L24" s="51">
        <f>SUM(L21:L23)</f>
        <v>6472</v>
      </c>
      <c r="M24" s="191">
        <f>SUM(M21:M23)</f>
        <v>6377</v>
      </c>
      <c r="N24" s="192"/>
      <c r="O24" s="64">
        <f>SUM(O21:O23)</f>
        <v>-4017</v>
      </c>
      <c r="P24" s="191">
        <f>SUM(P21:P23)</f>
        <v>-3947</v>
      </c>
      <c r="Q24" s="193"/>
      <c r="R24" s="64">
        <f>SUM(R21:R23)</f>
        <v>48786</v>
      </c>
      <c r="S24" s="51"/>
      <c r="T24" s="194">
        <f>SUM(T21:T23)</f>
        <v>36100</v>
      </c>
    </row>
    <row r="25" spans="1:22" s="9" customFormat="1" ht="15" customHeight="1" x14ac:dyDescent="0.2">
      <c r="A25" s="12"/>
      <c r="B25" s="82" t="s">
        <v>60</v>
      </c>
      <c r="C25" s="50"/>
      <c r="D25" s="50"/>
      <c r="E25" s="184"/>
      <c r="F25" s="185"/>
      <c r="G25" s="66"/>
      <c r="H25" s="50"/>
      <c r="I25" s="184"/>
      <c r="J25" s="186"/>
      <c r="K25" s="66"/>
      <c r="L25" s="50"/>
      <c r="M25" s="184"/>
      <c r="N25" s="185"/>
      <c r="O25" s="66"/>
      <c r="P25" s="184"/>
      <c r="Q25" s="186"/>
      <c r="R25" s="66">
        <v>-22754</v>
      </c>
      <c r="S25" s="50"/>
      <c r="T25" s="187">
        <v>-20523</v>
      </c>
    </row>
    <row r="26" spans="1:22" s="9" customFormat="1" ht="15" customHeight="1" x14ac:dyDescent="0.2">
      <c r="A26" s="12"/>
      <c r="B26" s="82" t="s">
        <v>61</v>
      </c>
      <c r="C26" s="50"/>
      <c r="D26" s="50"/>
      <c r="E26" s="184"/>
      <c r="F26" s="185"/>
      <c r="G26" s="66"/>
      <c r="H26" s="50"/>
      <c r="I26" s="184"/>
      <c r="J26" s="186"/>
      <c r="K26" s="66"/>
      <c r="L26" s="50"/>
      <c r="M26" s="184"/>
      <c r="N26" s="185"/>
      <c r="O26" s="66"/>
      <c r="P26" s="184"/>
      <c r="Q26" s="186"/>
      <c r="R26" s="50">
        <v>13540</v>
      </c>
      <c r="S26" s="50"/>
      <c r="T26" s="187">
        <v>4406</v>
      </c>
      <c r="V26" s="36"/>
    </row>
    <row r="27" spans="1:22" s="9" customFormat="1" ht="15" customHeight="1" x14ac:dyDescent="0.2">
      <c r="A27" s="12"/>
      <c r="B27" s="82" t="s">
        <v>62</v>
      </c>
      <c r="C27" s="50"/>
      <c r="D27" s="50"/>
      <c r="E27" s="184"/>
      <c r="F27" s="185"/>
      <c r="G27" s="66"/>
      <c r="H27" s="50"/>
      <c r="I27" s="184"/>
      <c r="J27" s="186"/>
      <c r="K27" s="66"/>
      <c r="L27" s="50"/>
      <c r="M27" s="184"/>
      <c r="N27" s="185"/>
      <c r="O27" s="66"/>
      <c r="P27" s="184"/>
      <c r="Q27" s="186"/>
      <c r="R27" s="50">
        <v>-9552</v>
      </c>
      <c r="S27" s="50"/>
      <c r="T27" s="187">
        <v>-4672</v>
      </c>
      <c r="V27" s="36"/>
    </row>
    <row r="28" spans="1:22" s="9" customFormat="1" ht="15" customHeight="1" x14ac:dyDescent="0.2">
      <c r="A28" s="12"/>
      <c r="B28" s="83" t="s">
        <v>63</v>
      </c>
      <c r="C28" s="54"/>
      <c r="D28" s="54"/>
      <c r="E28" s="188"/>
      <c r="F28" s="185"/>
      <c r="G28" s="59"/>
      <c r="H28" s="54"/>
      <c r="I28" s="188"/>
      <c r="J28" s="186"/>
      <c r="K28" s="59"/>
      <c r="L28" s="54"/>
      <c r="M28" s="188"/>
      <c r="N28" s="185"/>
      <c r="O28" s="59"/>
      <c r="P28" s="188"/>
      <c r="Q28" s="186"/>
      <c r="R28" s="59">
        <v>-1065</v>
      </c>
      <c r="S28" s="54"/>
      <c r="T28" s="189">
        <v>-1064</v>
      </c>
    </row>
    <row r="29" spans="1:22" s="9" customFormat="1" ht="15" customHeight="1" thickBot="1" x14ac:dyDescent="0.25">
      <c r="A29" s="12"/>
      <c r="B29" s="85" t="s">
        <v>64</v>
      </c>
      <c r="C29" s="78"/>
      <c r="D29" s="78"/>
      <c r="E29" s="221"/>
      <c r="F29" s="185"/>
      <c r="G29" s="79"/>
      <c r="H29" s="78"/>
      <c r="I29" s="221"/>
      <c r="J29" s="186"/>
      <c r="K29" s="79"/>
      <c r="L29" s="78"/>
      <c r="M29" s="221"/>
      <c r="N29" s="185"/>
      <c r="O29" s="79"/>
      <c r="P29" s="221"/>
      <c r="Q29" s="186"/>
      <c r="R29" s="64">
        <f>SUM(R24:R28)</f>
        <v>28955</v>
      </c>
      <c r="S29" s="78"/>
      <c r="T29" s="194">
        <f>SUM(T24:T28)</f>
        <v>14247</v>
      </c>
    </row>
    <row r="30" spans="1:22" s="9" customFormat="1" ht="15" customHeight="1" x14ac:dyDescent="0.2">
      <c r="A30" s="12"/>
      <c r="B30" s="82" t="s">
        <v>65</v>
      </c>
      <c r="C30" s="50"/>
      <c r="D30" s="50"/>
      <c r="E30" s="184"/>
      <c r="F30" s="185"/>
      <c r="G30" s="66"/>
      <c r="H30" s="50"/>
      <c r="I30" s="184"/>
      <c r="J30" s="186"/>
      <c r="K30" s="66"/>
      <c r="L30" s="50"/>
      <c r="M30" s="184"/>
      <c r="N30" s="185"/>
      <c r="O30" s="66"/>
      <c r="P30" s="184"/>
      <c r="Q30" s="186"/>
      <c r="R30" s="66">
        <v>2150</v>
      </c>
      <c r="S30" s="50"/>
      <c r="T30" s="187">
        <v>1297</v>
      </c>
    </row>
    <row r="31" spans="1:22" s="9" customFormat="1" ht="15" customHeight="1" x14ac:dyDescent="0.2">
      <c r="A31" s="12"/>
      <c r="B31" s="83" t="s">
        <v>66</v>
      </c>
      <c r="C31" s="54"/>
      <c r="D31" s="54"/>
      <c r="E31" s="188"/>
      <c r="F31" s="185"/>
      <c r="G31" s="59"/>
      <c r="H31" s="54"/>
      <c r="I31" s="188"/>
      <c r="J31" s="186"/>
      <c r="K31" s="59"/>
      <c r="L31" s="54"/>
      <c r="M31" s="188"/>
      <c r="N31" s="185"/>
      <c r="O31" s="59"/>
      <c r="P31" s="188"/>
      <c r="Q31" s="186"/>
      <c r="R31" s="59">
        <v>-5592</v>
      </c>
      <c r="S31" s="54"/>
      <c r="T31" s="189">
        <v>-1558</v>
      </c>
    </row>
    <row r="32" spans="1:22" s="9" customFormat="1" ht="15" customHeight="1" thickBot="1" x14ac:dyDescent="0.25">
      <c r="A32" s="12"/>
      <c r="B32" s="85" t="s">
        <v>67</v>
      </c>
      <c r="C32" s="78"/>
      <c r="D32" s="78"/>
      <c r="E32" s="221"/>
      <c r="F32" s="185"/>
      <c r="G32" s="79"/>
      <c r="H32" s="78"/>
      <c r="I32" s="221"/>
      <c r="J32" s="186"/>
      <c r="K32" s="79"/>
      <c r="L32" s="78"/>
      <c r="M32" s="221"/>
      <c r="N32" s="185"/>
      <c r="O32" s="79"/>
      <c r="P32" s="221"/>
      <c r="Q32" s="186"/>
      <c r="R32" s="64">
        <f>SUM(R30:R31)</f>
        <v>-3442</v>
      </c>
      <c r="S32" s="78"/>
      <c r="T32" s="194">
        <f>SUM(T30:T31)</f>
        <v>-261</v>
      </c>
    </row>
    <row r="33" spans="1:20" s="9" customFormat="1" ht="15" customHeight="1" thickBot="1" x14ac:dyDescent="0.25">
      <c r="A33" s="12"/>
      <c r="B33" s="85" t="s">
        <v>68</v>
      </c>
      <c r="C33" s="78"/>
      <c r="D33" s="78"/>
      <c r="E33" s="221"/>
      <c r="F33" s="185"/>
      <c r="G33" s="79"/>
      <c r="H33" s="78"/>
      <c r="I33" s="221"/>
      <c r="J33" s="186"/>
      <c r="K33" s="79"/>
      <c r="L33" s="78"/>
      <c r="M33" s="221"/>
      <c r="N33" s="185"/>
      <c r="O33" s="79"/>
      <c r="P33" s="221"/>
      <c r="Q33" s="186"/>
      <c r="R33" s="64">
        <f>+R29+R32</f>
        <v>25513</v>
      </c>
      <c r="S33" s="78"/>
      <c r="T33" s="194">
        <f>+T29+T32</f>
        <v>13986</v>
      </c>
    </row>
    <row r="34" spans="1:20" s="9" customFormat="1" ht="15" customHeight="1" x14ac:dyDescent="0.2">
      <c r="A34" s="12"/>
      <c r="B34" s="89" t="s">
        <v>69</v>
      </c>
      <c r="C34" s="50"/>
      <c r="D34" s="50"/>
      <c r="E34" s="184"/>
      <c r="F34" s="185"/>
      <c r="G34" s="66"/>
      <c r="H34" s="50"/>
      <c r="I34" s="184"/>
      <c r="J34" s="186"/>
      <c r="K34" s="66"/>
      <c r="L34" s="50"/>
      <c r="M34" s="184"/>
      <c r="N34" s="185"/>
      <c r="O34" s="66"/>
      <c r="P34" s="184"/>
      <c r="Q34" s="186"/>
      <c r="R34" s="66">
        <v>-7751</v>
      </c>
      <c r="S34" s="50"/>
      <c r="T34" s="187">
        <v>-3747</v>
      </c>
    </row>
    <row r="35" spans="1:20" s="5" customFormat="1" ht="15" customHeight="1" thickBot="1" x14ac:dyDescent="0.25">
      <c r="A35" s="19"/>
      <c r="B35" s="88" t="s">
        <v>70</v>
      </c>
      <c r="C35" s="211"/>
      <c r="D35" s="211"/>
      <c r="E35" s="222"/>
      <c r="F35" s="192"/>
      <c r="G35" s="223"/>
      <c r="H35" s="211"/>
      <c r="I35" s="222"/>
      <c r="J35" s="193"/>
      <c r="K35" s="223"/>
      <c r="L35" s="211"/>
      <c r="M35" s="222"/>
      <c r="N35" s="192"/>
      <c r="O35" s="223"/>
      <c r="P35" s="222"/>
      <c r="Q35" s="193"/>
      <c r="R35" s="223">
        <f>SUM(R33:R34)</f>
        <v>17762</v>
      </c>
      <c r="S35" s="211"/>
      <c r="T35" s="212">
        <f>SUM(T33:T34)</f>
        <v>10239</v>
      </c>
    </row>
    <row r="37" spans="1:20" x14ac:dyDescent="0.2">
      <c r="B37" s="34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E16"/>
  <sheetViews>
    <sheetView showGridLines="0" zoomScale="95" zoomScaleNormal="95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5" s="13" customFormat="1" ht="15.75" x14ac:dyDescent="0.25">
      <c r="B1" s="42" t="str">
        <f>Inhaltsverzeichnis!C19</f>
        <v>Gesamtergebnisrechnung für das 1. Quartal 2022 und 2021</v>
      </c>
      <c r="C1" s="18"/>
      <c r="D1" s="18"/>
    </row>
    <row r="2" spans="1:5" s="13" customFormat="1" ht="15" x14ac:dyDescent="0.2">
      <c r="B2" s="43" t="s">
        <v>10</v>
      </c>
      <c r="C2" s="28"/>
      <c r="D2" s="28"/>
    </row>
    <row r="3" spans="1:5" s="9" customFormat="1" ht="11.25" x14ac:dyDescent="0.2">
      <c r="A3" s="12"/>
      <c r="B3" s="20"/>
      <c r="C3" s="29"/>
      <c r="D3" s="29"/>
    </row>
    <row r="4" spans="1:5" s="9" customFormat="1" ht="12" thickBot="1" x14ac:dyDescent="0.25">
      <c r="A4" s="12"/>
      <c r="B4" s="56" t="s">
        <v>52</v>
      </c>
      <c r="C4" s="182" t="s">
        <v>190</v>
      </c>
      <c r="D4" s="182" t="s">
        <v>191</v>
      </c>
    </row>
    <row r="5" spans="1:5" s="9" customFormat="1" ht="15" customHeight="1" thickTop="1" thickBot="1" x14ac:dyDescent="0.25">
      <c r="A5" s="12"/>
      <c r="B5" s="166" t="s">
        <v>70</v>
      </c>
      <c r="C5" s="224">
        <v>17762</v>
      </c>
      <c r="D5" s="316">
        <v>10239</v>
      </c>
    </row>
    <row r="6" spans="1:5" s="9" customFormat="1" ht="15" customHeight="1" x14ac:dyDescent="0.2">
      <c r="A6" s="12"/>
      <c r="B6" s="45" t="s">
        <v>154</v>
      </c>
      <c r="C6" s="50">
        <v>18659</v>
      </c>
      <c r="D6" s="187">
        <v>37244</v>
      </c>
    </row>
    <row r="7" spans="1:5" s="9" customFormat="1" ht="15" customHeight="1" x14ac:dyDescent="0.2">
      <c r="A7" s="12"/>
      <c r="B7" s="46" t="s">
        <v>155</v>
      </c>
      <c r="C7" s="50">
        <v>-445</v>
      </c>
      <c r="D7" s="189">
        <v>1008</v>
      </c>
      <c r="E7" s="36"/>
    </row>
    <row r="8" spans="1:5" s="9" customFormat="1" ht="15" customHeight="1" x14ac:dyDescent="0.2">
      <c r="A8" s="12"/>
      <c r="B8" s="46" t="s">
        <v>156</v>
      </c>
      <c r="C8" s="50">
        <v>0</v>
      </c>
      <c r="D8" s="189">
        <v>1</v>
      </c>
    </row>
    <row r="9" spans="1:5" s="21" customFormat="1" ht="27.75" customHeight="1" thickBot="1" x14ac:dyDescent="0.25">
      <c r="A9" s="24"/>
      <c r="B9" s="47" t="s">
        <v>157</v>
      </c>
      <c r="C9" s="51">
        <f>SUM(C6:C8)</f>
        <v>18214</v>
      </c>
      <c r="D9" s="194">
        <f>SUM(D6:D8)</f>
        <v>38253</v>
      </c>
    </row>
    <row r="10" spans="1:5" s="9" customFormat="1" ht="24.75" customHeight="1" x14ac:dyDescent="0.2">
      <c r="A10" s="12"/>
      <c r="B10" s="48" t="s">
        <v>158</v>
      </c>
      <c r="C10" s="50">
        <v>-210</v>
      </c>
      <c r="D10" s="305">
        <v>-122</v>
      </c>
    </row>
    <row r="11" spans="1:5" s="9" customFormat="1" ht="15" customHeight="1" x14ac:dyDescent="0.2">
      <c r="A11" s="12"/>
      <c r="B11" s="45" t="s">
        <v>159</v>
      </c>
      <c r="C11" s="50">
        <v>170</v>
      </c>
      <c r="D11" s="303">
        <v>-1764</v>
      </c>
      <c r="E11" s="36"/>
    </row>
    <row r="12" spans="1:5" s="9" customFormat="1" ht="15" customHeight="1" thickBot="1" x14ac:dyDescent="0.25">
      <c r="A12" s="12"/>
      <c r="B12" s="49" t="s">
        <v>160</v>
      </c>
      <c r="C12" s="51">
        <f>SUM(C10:C11)</f>
        <v>-40</v>
      </c>
      <c r="D12" s="194">
        <f>SUM(D10:D11)</f>
        <v>-1886</v>
      </c>
    </row>
    <row r="13" spans="1:5" s="9" customFormat="1" ht="15" customHeight="1" thickBot="1" x14ac:dyDescent="0.25">
      <c r="A13" s="12"/>
      <c r="B13" s="44" t="s">
        <v>161</v>
      </c>
      <c r="C13" s="52">
        <f>C9+C12</f>
        <v>18174</v>
      </c>
      <c r="D13" s="317">
        <f>D9+D12</f>
        <v>36367</v>
      </c>
    </row>
    <row r="14" spans="1:5" s="9" customFormat="1" ht="15" customHeight="1" thickBot="1" x14ac:dyDescent="0.25">
      <c r="A14" s="12"/>
      <c r="B14" s="55" t="s">
        <v>162</v>
      </c>
      <c r="C14" s="225">
        <f>+C13+C5</f>
        <v>35936</v>
      </c>
      <c r="D14" s="318">
        <f>D5+D13</f>
        <v>46606</v>
      </c>
    </row>
    <row r="15" spans="1:5" s="21" customFormat="1" ht="15" customHeight="1" x14ac:dyDescent="0.2">
      <c r="A15" s="24"/>
      <c r="B15" s="45" t="s">
        <v>163</v>
      </c>
      <c r="C15" s="53">
        <f>+C14-C16</f>
        <v>35800</v>
      </c>
      <c r="D15" s="303">
        <v>46535</v>
      </c>
    </row>
    <row r="16" spans="1:5" s="9" customFormat="1" ht="15" customHeight="1" x14ac:dyDescent="0.2">
      <c r="A16" s="12"/>
      <c r="B16" s="46" t="s">
        <v>164</v>
      </c>
      <c r="C16" s="54">
        <v>136</v>
      </c>
      <c r="D16" s="304">
        <v>71</v>
      </c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1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39" t="s">
        <v>165</v>
      </c>
    </row>
    <row r="10" spans="2:11" ht="18" x14ac:dyDescent="0.25">
      <c r="B10" s="69" t="s">
        <v>166</v>
      </c>
      <c r="C10" s="41"/>
      <c r="D10" s="41"/>
      <c r="E10" s="41"/>
      <c r="F10" s="41"/>
    </row>
    <row r="11" spans="2:11" ht="18" x14ac:dyDescent="0.25">
      <c r="B11" s="69" t="s">
        <v>167</v>
      </c>
      <c r="C11" s="41"/>
      <c r="D11" s="41"/>
      <c r="E11" s="41"/>
      <c r="F11" s="41"/>
    </row>
    <row r="12" spans="2:11" ht="18" x14ac:dyDescent="0.25">
      <c r="B12" s="69" t="s">
        <v>168</v>
      </c>
      <c r="C12" s="41"/>
      <c r="D12" s="41"/>
      <c r="E12" s="41"/>
      <c r="F12" s="41"/>
    </row>
    <row r="13" spans="2:11" x14ac:dyDescent="0.2">
      <c r="B13" s="41"/>
      <c r="C13" s="41"/>
      <c r="D13" s="41"/>
      <c r="E13" s="41"/>
      <c r="F13" s="41"/>
    </row>
    <row r="14" spans="2:11" ht="18" x14ac:dyDescent="0.25">
      <c r="B14" s="69"/>
      <c r="C14" s="41"/>
      <c r="D14" s="41"/>
      <c r="E14" s="41"/>
      <c r="F14" s="41"/>
    </row>
    <row r="15" spans="2:11" ht="18" x14ac:dyDescent="0.25">
      <c r="B15" s="69"/>
      <c r="C15" s="41"/>
      <c r="D15" s="41"/>
      <c r="E15" s="41"/>
      <c r="F15" s="41"/>
    </row>
    <row r="16" spans="2:11" ht="18" x14ac:dyDescent="0.25">
      <c r="B16" s="69" t="s">
        <v>169</v>
      </c>
      <c r="C16" s="70" t="s">
        <v>170</v>
      </c>
      <c r="D16" s="41"/>
      <c r="E16" s="41"/>
      <c r="F16" s="41"/>
    </row>
    <row r="17" spans="2:6" ht="18" x14ac:dyDescent="0.25">
      <c r="B17" s="69" t="s">
        <v>171</v>
      </c>
      <c r="C17" s="70" t="s">
        <v>172</v>
      </c>
      <c r="D17" s="41"/>
      <c r="E17" s="41"/>
      <c r="F17" s="41"/>
    </row>
    <row r="18" spans="2:6" ht="18" x14ac:dyDescent="0.25">
      <c r="B18" s="69" t="s">
        <v>173</v>
      </c>
      <c r="C18" s="71" t="s">
        <v>174</v>
      </c>
      <c r="D18" s="41"/>
      <c r="E18" s="41"/>
      <c r="F18" s="41"/>
    </row>
    <row r="19" spans="2:6" x14ac:dyDescent="0.2">
      <c r="B19" s="41"/>
      <c r="C19" s="41"/>
      <c r="D19" s="41"/>
      <c r="E19" s="41"/>
      <c r="F19" s="41"/>
    </row>
    <row r="20" spans="2:6" ht="18" x14ac:dyDescent="0.25">
      <c r="B20" s="69" t="s">
        <v>175</v>
      </c>
      <c r="C20" s="41"/>
      <c r="D20" s="41"/>
      <c r="E20" s="41"/>
      <c r="F20" s="41"/>
    </row>
    <row r="21" spans="2:6" x14ac:dyDescent="0.2">
      <c r="B21" s="41"/>
      <c r="C21" s="41"/>
      <c r="D21" s="41"/>
      <c r="E21" s="41"/>
      <c r="F21" s="41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scale="69" orientation="portrait" r:id="rId2"/>
  <headerFooter>
    <oddFooter>&amp;L© 2022 Software AG. All rights reserved.&amp;C&amp;P</oddFooter>
  </headerFooter>
  <customProperties>
    <customPr name="_pios_id" r:id="rId3"/>
  </customProperties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2" ma:contentTypeDescription="Create a new document." ma:contentTypeScope="" ma:versionID="be4c2d1622d7205cd0b2036de00dbb73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0ae8d97efc237f8a4e8bde8d5768933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100B1D-1709-4325-907B-43B281562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16EAB-177C-49AB-85E7-57FFE0F32345}">
  <ds:schemaRefs>
    <ds:schemaRef ds:uri="http://schemas.openxmlformats.org/package/2006/metadata/core-properties"/>
    <ds:schemaRef ds:uri="25f1537a-ac26-4db3-96c5-dfd0577579a3"/>
    <ds:schemaRef ds:uri="http://www.w3.org/XML/1998/namespace"/>
    <ds:schemaRef ds:uri="e5e38cea-d23d-4cf6-b8b0-e4d18a315965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1A8F93-6C8B-4495-9223-745AFC392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Deckblatt</vt:lpstr>
      <vt:lpstr>Inhaltsverzeichnis</vt:lpstr>
      <vt:lpstr>Kennzahlen</vt:lpstr>
      <vt:lpstr>GuV</vt:lpstr>
      <vt:lpstr>Bilanz</vt:lpstr>
      <vt:lpstr>Kapitalflussrechnung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GuV!Print_Area</vt:lpstr>
      <vt:lpstr>'Im EK erfasste Erträge + Aufw.'!Print_Area</vt:lpstr>
      <vt:lpstr>Inhaltsverzeichnis!Print_Area</vt:lpstr>
      <vt:lpstr>Kapitalflussrechnung!Print_Area</vt:lpstr>
      <vt:lpstr>Kennzahlen!Print_Area</vt:lpstr>
      <vt:lpstr>'Segmentbericht Quartal'!Print_Area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2022-04-26T11:55:26Z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  <property fmtid="{D5CDD505-2E9C-101B-9397-08002B2CF9AE}" pid="3" name="ContentTypeId">
    <vt:lpwstr>0x0101000A0EB058750D98479F17C8C420CCEE6E</vt:lpwstr>
  </property>
  <property fmtid="{D5CDD505-2E9C-101B-9397-08002B2CF9AE}" pid="4" name="Order">
    <vt:r8>38795000</vt:r8>
  </property>
</Properties>
</file>