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DieseArbeitsmappe" defaultThemeVersion="124226"/>
  <xr:revisionPtr revIDLastSave="1" documentId="13_ncr:1_{00B1831E-BDCA-4EB9-9F62-F53041076319}" xr6:coauthVersionLast="45" xr6:coauthVersionMax="45" xr10:uidLastSave="{F180BF4F-70AD-43FF-B2A3-692E93921792}"/>
  <bookViews>
    <workbookView xWindow="-120" yWindow="-120" windowWidth="25440" windowHeight="15390" tabRatio="846" xr2:uid="{00000000-000D-0000-FFFF-FFFF00000000}"/>
  </bookViews>
  <sheets>
    <sheet name="Deckblatt" sheetId="1" r:id="rId1"/>
    <sheet name="Inhaltsverzeichnis" sheetId="11" r:id="rId2"/>
    <sheet name="Eckdaten" sheetId="21" r:id="rId3"/>
    <sheet name="GuV" sheetId="4" r:id="rId4"/>
    <sheet name="Bilanz" sheetId="22" r:id="rId5"/>
    <sheet name="Kapitalflussrechnung" sheetId="10" r:id="rId6"/>
    <sheet name="Segmentbericht Quartal" sheetId="17" r:id="rId7"/>
    <sheet name="Im EK erfasste Erträge + Aufw." sheetId="14" r:id="rId8"/>
    <sheet name="IR Kontakt" sheetId="5" r:id="rId9"/>
    <sheet name="Schlussblatt" sheetId="26" r:id="rId10"/>
  </sheets>
  <definedNames>
    <definedName name="_xlnm.Print_Area" localSheetId="4">Bilanz!$A$1:$D$53</definedName>
    <definedName name="_xlnm.Print_Area" localSheetId="0">Deckblatt!$A$1:$H$23</definedName>
    <definedName name="_xlnm.Print_Area" localSheetId="2">Eckdaten!$A$1:$G$52</definedName>
    <definedName name="_xlnm.Print_Area" localSheetId="3">GuV!$A$1:$E$32</definedName>
    <definedName name="_xlnm.Print_Area" localSheetId="7">'Im EK erfasste Erträge + Aufw.'!$A$1:$D$16</definedName>
    <definedName name="_xlnm.Print_Area" localSheetId="1">Inhaltsverzeichnis!$A$1:$J$19</definedName>
    <definedName name="_xlnm.Print_Area" localSheetId="5">Kapitalflussrechnung!$A$1:$D$34</definedName>
    <definedName name="_xlnm.Print_Area" localSheetId="6">'Segmentbericht Quartal'!$A$1:$T$37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4" l="1"/>
  <c r="C29" i="4"/>
  <c r="E29" i="4" s="1"/>
  <c r="D28" i="4"/>
  <c r="C28" i="4"/>
  <c r="E28" i="4" s="1"/>
  <c r="E27" i="4"/>
  <c r="T15" i="17" l="1"/>
  <c r="S15" i="17"/>
  <c r="R15" i="17"/>
  <c r="T14" i="17"/>
  <c r="S14" i="17"/>
  <c r="R14" i="17"/>
  <c r="O13" i="17"/>
  <c r="O16" i="17" s="1"/>
  <c r="H13" i="17"/>
  <c r="H16" i="17" s="1"/>
  <c r="D13" i="17"/>
  <c r="D16" i="17" s="1"/>
  <c r="T12" i="17"/>
  <c r="S12" i="17"/>
  <c r="R12" i="17"/>
  <c r="T11" i="17"/>
  <c r="T13" i="17" s="1"/>
  <c r="T16" i="17" s="1"/>
  <c r="P11" i="17"/>
  <c r="P13" i="17" s="1"/>
  <c r="P16" i="17" s="1"/>
  <c r="O11" i="17"/>
  <c r="M11" i="17"/>
  <c r="M13" i="17" s="1"/>
  <c r="M16" i="17" s="1"/>
  <c r="L11" i="17"/>
  <c r="L13" i="17" s="1"/>
  <c r="L16" i="17" s="1"/>
  <c r="K11" i="17"/>
  <c r="K13" i="17" s="1"/>
  <c r="K16" i="17" s="1"/>
  <c r="I11" i="17"/>
  <c r="I13" i="17" s="1"/>
  <c r="I16" i="17" s="1"/>
  <c r="H11" i="17"/>
  <c r="G11" i="17"/>
  <c r="G13" i="17" s="1"/>
  <c r="G16" i="17" s="1"/>
  <c r="E11" i="17"/>
  <c r="E13" i="17" s="1"/>
  <c r="E16" i="17" s="1"/>
  <c r="D11" i="17"/>
  <c r="C11" i="17"/>
  <c r="C13" i="17" s="1"/>
  <c r="C16" i="17" s="1"/>
  <c r="T10" i="17"/>
  <c r="S10" i="17"/>
  <c r="R10" i="17"/>
  <c r="T9" i="17"/>
  <c r="S9" i="17"/>
  <c r="R9" i="17"/>
  <c r="R11" i="17" s="1"/>
  <c r="R13" i="17" s="1"/>
  <c r="R16" i="17" s="1"/>
  <c r="T8" i="17"/>
  <c r="S8" i="17"/>
  <c r="R8" i="17"/>
  <c r="T7" i="17"/>
  <c r="S7" i="17"/>
  <c r="S11" i="17" s="1"/>
  <c r="S13" i="17" s="1"/>
  <c r="S16" i="17" s="1"/>
  <c r="R7" i="17"/>
  <c r="D12" i="14" l="1"/>
  <c r="C12" i="14"/>
  <c r="D9" i="14"/>
  <c r="D13" i="14" s="1"/>
  <c r="D14" i="14" s="1"/>
  <c r="D15" i="14" s="1"/>
  <c r="C9" i="14"/>
  <c r="C13" i="14" s="1"/>
  <c r="C14" i="14" s="1"/>
  <c r="C15" i="14" s="1"/>
  <c r="T32" i="17"/>
  <c r="R32" i="17"/>
  <c r="T23" i="17"/>
  <c r="R23" i="17"/>
  <c r="E23" i="17"/>
  <c r="T20" i="17"/>
  <c r="R20" i="17"/>
  <c r="T17" i="17"/>
  <c r="R17" i="17"/>
  <c r="P18" i="17"/>
  <c r="P21" i="17" s="1"/>
  <c r="P24" i="17" s="1"/>
  <c r="O18" i="17"/>
  <c r="O21" i="17" s="1"/>
  <c r="O24" i="17" s="1"/>
  <c r="H18" i="17"/>
  <c r="H21" i="17" s="1"/>
  <c r="H24" i="17" s="1"/>
  <c r="G18" i="17"/>
  <c r="G21" i="17" s="1"/>
  <c r="G24" i="17" s="1"/>
  <c r="E18" i="17"/>
  <c r="E21" i="17" s="1"/>
  <c r="E24" i="17" s="1"/>
  <c r="D18" i="17"/>
  <c r="D21" i="17" s="1"/>
  <c r="D24" i="17" s="1"/>
  <c r="T18" i="17"/>
  <c r="T21" i="17" s="1"/>
  <c r="T24" i="17" s="1"/>
  <c r="T29" i="17" s="1"/>
  <c r="T33" i="17" s="1"/>
  <c r="T35" i="17" s="1"/>
  <c r="M18" i="17"/>
  <c r="M21" i="17" s="1"/>
  <c r="M24" i="17" s="1"/>
  <c r="L18" i="17"/>
  <c r="L21" i="17" s="1"/>
  <c r="L24" i="17" s="1"/>
  <c r="K18" i="17"/>
  <c r="K21" i="17" s="1"/>
  <c r="K24" i="17" s="1"/>
  <c r="I18" i="17"/>
  <c r="I21" i="17" s="1"/>
  <c r="I24" i="17" s="1"/>
  <c r="C18" i="17"/>
  <c r="C21" i="17" s="1"/>
  <c r="C24" i="17" s="1"/>
  <c r="R18" i="17"/>
  <c r="R21" i="17" s="1"/>
  <c r="R24" i="17" s="1"/>
  <c r="R29" i="17" s="1"/>
  <c r="R33" i="17" s="1"/>
  <c r="R35" i="17" s="1"/>
  <c r="D34" i="10"/>
  <c r="C34" i="10"/>
  <c r="D33" i="10"/>
  <c r="D31" i="10"/>
  <c r="D29" i="10"/>
  <c r="C29" i="10"/>
  <c r="C31" i="10" s="1"/>
  <c r="C33" i="10" s="1"/>
  <c r="D52" i="22"/>
  <c r="D50" i="22"/>
  <c r="C50" i="22"/>
  <c r="C52" i="22" s="1"/>
  <c r="D43" i="22"/>
  <c r="C43" i="22"/>
  <c r="D33" i="22"/>
  <c r="D53" i="22" s="1"/>
  <c r="C33" i="22"/>
  <c r="C53" i="22" s="1"/>
  <c r="C23" i="22"/>
  <c r="D22" i="22"/>
  <c r="D23" i="22" s="1"/>
  <c r="C22" i="22"/>
  <c r="D11" i="22"/>
  <c r="C11" i="22"/>
  <c r="E24" i="4"/>
  <c r="D22" i="4"/>
  <c r="C22" i="4"/>
  <c r="E21" i="4"/>
  <c r="E20" i="4"/>
  <c r="E18" i="4"/>
  <c r="E17" i="4"/>
  <c r="E16" i="4"/>
  <c r="E15" i="4"/>
  <c r="E14" i="4"/>
  <c r="E13" i="4"/>
  <c r="E11" i="4"/>
  <c r="D10" i="4"/>
  <c r="D12" i="4" s="1"/>
  <c r="D19" i="4" s="1"/>
  <c r="C10" i="4"/>
  <c r="E10" i="4" s="1"/>
  <c r="E9" i="4"/>
  <c r="E8" i="4"/>
  <c r="E7" i="4"/>
  <c r="E6" i="4"/>
  <c r="E5" i="4"/>
  <c r="E43" i="21"/>
  <c r="E42" i="21"/>
  <c r="E41" i="21"/>
  <c r="E38" i="21"/>
  <c r="E37" i="21"/>
  <c r="E36" i="21"/>
  <c r="E35" i="21"/>
  <c r="E34" i="21"/>
  <c r="D23" i="4" l="1"/>
  <c r="D25" i="4" s="1"/>
  <c r="D26" i="4" s="1"/>
  <c r="C12" i="4"/>
  <c r="E12" i="4" l="1"/>
  <c r="C19" i="4"/>
  <c r="D28" i="10"/>
  <c r="C28" i="10"/>
  <c r="D23" i="10"/>
  <c r="C23" i="10"/>
  <c r="D15" i="10"/>
  <c r="C15" i="10"/>
  <c r="E19" i="4" l="1"/>
  <c r="C23" i="4"/>
  <c r="E23" i="4" l="1"/>
  <c r="C25" i="4"/>
  <c r="B1" i="14"/>
  <c r="B1" i="17"/>
  <c r="E25" i="4" l="1"/>
  <c r="C26" i="4"/>
  <c r="E26" i="4" s="1"/>
  <c r="B1" i="10"/>
  <c r="B1" i="22"/>
  <c r="B1" i="4"/>
  <c r="B1" i="21"/>
</calcChain>
</file>

<file path=xl/sharedStrings.xml><?xml version="1.0" encoding="utf-8"?>
<sst xmlns="http://schemas.openxmlformats.org/spreadsheetml/2006/main" count="284" uniqueCount="199">
  <si>
    <t>Free Cash Flow</t>
  </si>
  <si>
    <t>.</t>
  </si>
  <si>
    <t>-</t>
  </si>
  <si>
    <t>Investor Relations</t>
  </si>
  <si>
    <t>64297 Darmstadt</t>
  </si>
  <si>
    <t>Uhlandstraße 12</t>
  </si>
  <si>
    <t>www.softwareag.com</t>
  </si>
  <si>
    <t xml:space="preserve">Fax: </t>
  </si>
  <si>
    <t xml:space="preserve">E-Mail: </t>
  </si>
  <si>
    <t>investor.relations@softwareag.com</t>
  </si>
  <si>
    <t>A&amp;N</t>
  </si>
  <si>
    <t xml:space="preserve">Finanzinformationen </t>
  </si>
  <si>
    <t>(nicht testiert)</t>
  </si>
  <si>
    <t>Inhaltsverzeichnis</t>
  </si>
  <si>
    <t>S. 3</t>
  </si>
  <si>
    <t>S. 4</t>
  </si>
  <si>
    <t>S. 5</t>
  </si>
  <si>
    <t>S. 6</t>
  </si>
  <si>
    <t>S. 8</t>
  </si>
  <si>
    <t>in Mio. EUR</t>
  </si>
  <si>
    <t>(soweit nicht anders vermerkt)</t>
  </si>
  <si>
    <t>Umsatz</t>
  </si>
  <si>
    <t>in % vom Umsatz</t>
  </si>
  <si>
    <t>Bilanz</t>
  </si>
  <si>
    <t>Bilanzsumme</t>
  </si>
  <si>
    <t>Zahlungsmittel und Zahlungsmitteläquivalente</t>
  </si>
  <si>
    <t>(IFRS, nicht testiert)</t>
  </si>
  <si>
    <t>in TEUR</t>
  </si>
  <si>
    <t>Lizenzen</t>
  </si>
  <si>
    <t>Wartung</t>
  </si>
  <si>
    <t>Dienstleistungen</t>
  </si>
  <si>
    <t>Sonstige</t>
  </si>
  <si>
    <t>Umsatzerlöse</t>
  </si>
  <si>
    <t>Herstellkosten</t>
  </si>
  <si>
    <t>Bruttoergebnis vom Umsatz</t>
  </si>
  <si>
    <t>Forschungs- und Entwicklungsaufwendungen</t>
  </si>
  <si>
    <t>Vertriebsaufwendungen</t>
  </si>
  <si>
    <t>Allgemeine Verwaltungsaufwendungen</t>
  </si>
  <si>
    <t>Sonstige Steuern</t>
  </si>
  <si>
    <t>Finanzergebnis</t>
  </si>
  <si>
    <t>Ertragsteuern</t>
  </si>
  <si>
    <t>Konzernüberschuss</t>
  </si>
  <si>
    <t>Davon auf Aktionäre der Software AG entfallend</t>
  </si>
  <si>
    <t>Davon auf nicht beherrschende Anteile entfallend</t>
  </si>
  <si>
    <t>Ergebnis je Aktie in EUR (unverwässert)</t>
  </si>
  <si>
    <t>Ergebnis je Aktie in EUR (verwässert)</t>
  </si>
  <si>
    <t>Durchschnittliche im Umlauf befindliche Aktien (unverwässert)</t>
  </si>
  <si>
    <t>Durchschnittliche im Umlauf befindliche Aktien (verwässert)</t>
  </si>
  <si>
    <t>Aktiva (in TEUR)</t>
  </si>
  <si>
    <t>Sonstige finanzielle Vermögenswerte</t>
  </si>
  <si>
    <t>Ertragsteuererstattungsansprüche</t>
  </si>
  <si>
    <t>Immaterielle Vermögenswerte</t>
  </si>
  <si>
    <t>Geschäfts- oder Firmenwerte</t>
  </si>
  <si>
    <t>Sachanlagen</t>
  </si>
  <si>
    <t>Latente Steueransprüche</t>
  </si>
  <si>
    <t>Summe Vermögenswerte</t>
  </si>
  <si>
    <t>Passiva (in TEUR)</t>
  </si>
  <si>
    <t xml:space="preserve">Finanzielle Verbindlichkeiten </t>
  </si>
  <si>
    <t>Verbindlichkeiten aus Lieferungen und Leistungen und sonstige Verbindlichkeiten</t>
  </si>
  <si>
    <t>Sonstige Rückstellungen</t>
  </si>
  <si>
    <t>Ertragsteuerschulden</t>
  </si>
  <si>
    <t xml:space="preserve">Rückstellungen für Pensionen und ähnliche Verpflichtungen </t>
  </si>
  <si>
    <t xml:space="preserve">Latente Steuerschulden </t>
  </si>
  <si>
    <t>Eigenkapital</t>
  </si>
  <si>
    <t>Gezeichnetes Kapital der Software AG</t>
  </si>
  <si>
    <t>Kapitalrücklage der Software AG</t>
  </si>
  <si>
    <t>Gewinnrücklagen</t>
  </si>
  <si>
    <t>Sonstige Rücklagen</t>
  </si>
  <si>
    <t>Eigene Aktien</t>
  </si>
  <si>
    <t>Aktionären der Software AG zurechenbarer Anteil</t>
  </si>
  <si>
    <t>Nicht beherrschende Anteile</t>
  </si>
  <si>
    <t>Summe Eigenkapital und Schulden</t>
  </si>
  <si>
    <t>Überleitung</t>
  </si>
  <si>
    <t>Produktumsätze</t>
  </si>
  <si>
    <t>Segmentbeitrag</t>
  </si>
  <si>
    <t>Forschungs- und 
Entwicklungsaufwendungen</t>
  </si>
  <si>
    <t>Segmentergebnis</t>
  </si>
  <si>
    <t>Ergebnis vor Ertragsteuern</t>
  </si>
  <si>
    <t>Differenzen aus der Währungsumrechnung ausländischer Geschäftsbetriebe</t>
  </si>
  <si>
    <t>Währungseffekte aus Nettoinvestitionsdarlehen in ausländische Geschäftsbetriebe</t>
  </si>
  <si>
    <t>Anpassung aus der Bewertung von Pensionsverpflichtungen</t>
  </si>
  <si>
    <t>Im Eigenkapital direkt erfasste Wertänderungen</t>
  </si>
  <si>
    <t>Gesamtergebnis</t>
  </si>
  <si>
    <t>Deutschland</t>
  </si>
  <si>
    <t>Telefon:</t>
  </si>
  <si>
    <t>Gesamt</t>
  </si>
  <si>
    <t>Kurzfristige Vermögenswerte</t>
  </si>
  <si>
    <t>Langfristige Vermögenswerte</t>
  </si>
  <si>
    <t>Nettoergebnis (Non-IFRS)</t>
  </si>
  <si>
    <t>Operatives EBITA (Non-IFRS)</t>
  </si>
  <si>
    <t>Segmentmarge</t>
  </si>
  <si>
    <t>Segmentergebnis A&amp;N</t>
  </si>
  <si>
    <t>Mitarbeiter (Vollzeitäquivalent)</t>
  </si>
  <si>
    <t>S. 7</t>
  </si>
  <si>
    <t>Netto-Cash-Position</t>
  </si>
  <si>
    <t>Abschreibungen auf Gegenstände des Anlagevermögens</t>
  </si>
  <si>
    <t>Sonstige zahlungsunwirksame Aufwendungen und Erträge</t>
  </si>
  <si>
    <t>Veränderungen der Forderungen sowie anderer Aktiva</t>
  </si>
  <si>
    <t>Veränderungen der Verbindlichkeiten sowie anderer Passiva</t>
  </si>
  <si>
    <t>Gezahlte Zinsen</t>
  </si>
  <si>
    <t>Erhaltene Zinsen</t>
  </si>
  <si>
    <t>Investitionen in kurzfristige finanzielle Vermögenswerte</t>
  </si>
  <si>
    <t>Cashflow aus Investitionstätigkeit</t>
  </si>
  <si>
    <t xml:space="preserve">Gezahlte Dividenden </t>
  </si>
  <si>
    <t>Cashflow aus Finanzierungstätigkeit</t>
  </si>
  <si>
    <t>Zahlungswirksame Veränderungen der Zahlungsmittel und Zahlungsmitteläquivalente</t>
  </si>
  <si>
    <t>Nettoveränderung der Zahlungsmittel und Zahlungsmitteläquivalente</t>
  </si>
  <si>
    <t>Zahlungsmittel und Zahlungsmitteläquivalente am Anfang der Periode</t>
  </si>
  <si>
    <t>Zahlungsmittel und Zahlungsmitteläquivalente am Ende der Periode</t>
  </si>
  <si>
    <t>Cashflow aus betrieblicher Tätigkeit</t>
  </si>
  <si>
    <t>Kurzfristige Schulden</t>
  </si>
  <si>
    <t>Langfristige Schulden</t>
  </si>
  <si>
    <t>SaaS</t>
  </si>
  <si>
    <t>Rundungen können in Einzelfällen dazu führen, dass sich Werte in diesem Bericht nicht exakt zur angegebenen Summe aufaddieren und Prozentangaben sich nicht aus den dargestellten Werten ergeben.</t>
  </si>
  <si>
    <t>IFRS</t>
  </si>
  <si>
    <t>Bewertungsbedingte Veränderungen der Zahlungsmittel und Zahlungsmitteläquivalente</t>
  </si>
  <si>
    <t>Investitionen in langfristige finanzielle Vermögenswerte</t>
  </si>
  <si>
    <t>Währungs-
kurs-
bereinigt</t>
  </si>
  <si>
    <t>Mittelzufluss aus dem Abgang von Sachanlagen/immateriellen Vermögenswerten</t>
  </si>
  <si>
    <t>Investitionen in Sachanlagen/immaterielle Vermögenswerte</t>
  </si>
  <si>
    <t xml:space="preserve">Ertragsteuerschulden </t>
  </si>
  <si>
    <t>Software AG</t>
  </si>
  <si>
    <t>+49 (0) 6151 92 1900</t>
  </si>
  <si>
    <t xml:space="preserve">+49 (0) 6151 9234 1900 </t>
  </si>
  <si>
    <t>Free Cashflow</t>
  </si>
  <si>
    <t>davon auf Aktionäre der Software AG entfallend</t>
  </si>
  <si>
    <t>davon auf nicht beherrschende Anteile entfallend</t>
  </si>
  <si>
    <t>Sonstige nichtfinanzielle Vermögenswerte</t>
  </si>
  <si>
    <t>Sonstige nichtfinanzielle Verbindlichkeiten</t>
  </si>
  <si>
    <t xml:space="preserve">Tilgung langfristiger finanzieller Verbindlichkeiten </t>
  </si>
  <si>
    <t>Posten, die anschließend in den Gewinn oder Verlust umgegliedert werden, sofern bestimmte Bedingungen erfüllt sind</t>
  </si>
  <si>
    <t>Posten, die anschließend nicht in den Gewinn oder Verlust umgegliedert werden</t>
  </si>
  <si>
    <t xml:space="preserve">Tilgung von Leasingverbindlichkeiten </t>
  </si>
  <si>
    <t>Tilgung von Leasingverbindlichkeiten</t>
  </si>
  <si>
    <t>Sonstige Erträge</t>
  </si>
  <si>
    <t>Sonstige Aufwendungen</t>
  </si>
  <si>
    <t>Betriebsergebnis</t>
  </si>
  <si>
    <t>Finanzergebnis, Netto</t>
  </si>
  <si>
    <t>Finanzierungserträge</t>
  </si>
  <si>
    <t>Finanzierungsaufwendungen</t>
  </si>
  <si>
    <t>Zur Veräußerung gehaltene Vermögenswerte</t>
  </si>
  <si>
    <t>Schulden im Zusammenhang mit zur Veräußerung gehaltenen Vermögenswerten</t>
  </si>
  <si>
    <t>Nettogewinn/(-verlust) aus Eigenkapitalinstrumenten, die als erfolgsneutral zum beizulegenden Zeitwert im sonstigen Ergebnis designiert werden</t>
  </si>
  <si>
    <t>Nettogewinn/(-verlust) aus der Absicherung des Cashflows</t>
  </si>
  <si>
    <t xml:space="preserve">Mittelzufluss aus dem Abgang von langfristigen finanziellen Vermögenswerten </t>
  </si>
  <si>
    <t>Mittelzufluss aus dem Verkauf von kurzfristigen finanziellen Vermögenswerten</t>
  </si>
  <si>
    <t xml:space="preserve">Ein-/Auszahlungen kurzfristiger finanzieller Verbindlichkeiten </t>
  </si>
  <si>
    <t xml:space="preserve">+/- as % </t>
  </si>
  <si>
    <t>+/- as %</t>
  </si>
  <si>
    <t>Professional Services</t>
  </si>
  <si>
    <t>Auftragseingang</t>
  </si>
  <si>
    <t>EBIT (IFRS)</t>
  </si>
  <si>
    <t>Free Cashflow per share</t>
  </si>
  <si>
    <r>
      <t>+/- in % acc</t>
    </r>
    <r>
      <rPr>
        <b/>
        <vertAlign val="superscript"/>
        <sz val="8"/>
        <color rgb="FF011F3D"/>
        <rFont val="Arial"/>
        <family val="2"/>
      </rPr>
      <t>1</t>
    </r>
  </si>
  <si>
    <r>
      <t>Auftragseingang A&amp;N</t>
    </r>
    <r>
      <rPr>
        <vertAlign val="superscript"/>
        <sz val="8"/>
        <color rgb="FF011F3D"/>
        <rFont val="Arial"/>
        <family val="2"/>
      </rPr>
      <t>5</t>
    </r>
  </si>
  <si>
    <r>
      <t>+/- in % acc</t>
    </r>
    <r>
      <rPr>
        <b/>
        <i/>
        <vertAlign val="superscript"/>
        <sz val="8"/>
        <color rgb="FF011F3D"/>
        <rFont val="Arial"/>
        <family val="2"/>
      </rPr>
      <t xml:space="preserve">1 </t>
    </r>
  </si>
  <si>
    <r>
      <t>Ergebnis je Aktie (Non-IFRS)</t>
    </r>
    <r>
      <rPr>
        <b/>
        <vertAlign val="superscript"/>
        <sz val="8"/>
        <color rgb="FF011F3D"/>
        <rFont val="Arial"/>
        <family val="2"/>
      </rPr>
      <t>2</t>
    </r>
  </si>
  <si>
    <r>
      <t>CapEx</t>
    </r>
    <r>
      <rPr>
        <vertAlign val="superscript"/>
        <sz val="8"/>
        <color rgb="FF011F3D"/>
        <rFont val="Arial"/>
        <family val="2"/>
      </rPr>
      <t>3</t>
    </r>
  </si>
  <si>
    <r>
      <rPr>
        <vertAlign val="superscript"/>
        <sz val="8"/>
        <color rgb="FF011F3D"/>
        <rFont val="Arial"/>
        <family val="2"/>
      </rPr>
      <t>1</t>
    </r>
    <r>
      <rPr>
        <sz val="8"/>
        <color rgb="FF011F3D"/>
        <rFont val="Arial"/>
        <family val="2"/>
      </rPr>
      <t xml:space="preserve">     acc = at constant currency (um Wechselkurseffekte bereinigt)</t>
    </r>
  </si>
  <si>
    <r>
      <rPr>
        <vertAlign val="superscript"/>
        <sz val="8"/>
        <color rgb="FF011F3D"/>
        <rFont val="Arial"/>
        <family val="2"/>
      </rPr>
      <t>3</t>
    </r>
    <r>
      <rPr>
        <sz val="8"/>
        <color rgb="FF011F3D"/>
        <rFont val="Arial"/>
        <family val="2"/>
      </rPr>
      <t xml:space="preserve">     Cashflow aus Investitionstätigkeit bereinigt um Akquisitionen und Anlagen in Schuldtiteln</t>
    </r>
  </si>
  <si>
    <r>
      <rPr>
        <vertAlign val="superscript"/>
        <sz val="8"/>
        <color rgb="FF011F3D"/>
        <rFont val="Arial"/>
        <family val="2"/>
      </rPr>
      <t xml:space="preserve">4 </t>
    </r>
    <r>
      <rPr>
        <sz val="8"/>
        <color rgb="FF011F3D"/>
        <rFont val="Arial"/>
        <family val="2"/>
      </rPr>
      <t xml:space="preserve">    Annual recurring revenue (jährlich wiederkehrende Umsätze).</t>
    </r>
  </si>
  <si>
    <r>
      <rPr>
        <vertAlign val="superscript"/>
        <sz val="8"/>
        <color rgb="FF011F3D"/>
        <rFont val="Arial"/>
        <family val="2"/>
      </rPr>
      <t xml:space="preserve">5 </t>
    </r>
    <r>
      <rPr>
        <sz val="8"/>
        <color rgb="FF011F3D"/>
        <rFont val="Arial"/>
        <family val="2"/>
      </rPr>
      <t xml:space="preserve">    Auftragseingang gemäß neuer Definition  2020</t>
    </r>
  </si>
  <si>
    <t>Dez. 31, 2020</t>
  </si>
  <si>
    <t>31. Dez. 2020</t>
  </si>
  <si>
    <t>Als Finanzinvestition gehaltene Immobilien</t>
  </si>
  <si>
    <t>Vetragsverbindlichkeiten / Passiver Abgrenzungsposten</t>
  </si>
  <si>
    <t>Forderungen aus Lieferungen und Leistungen, Vertragsvermögenswerte und sonstige Forderungen</t>
  </si>
  <si>
    <t>Gezahlte Ertragsteuern</t>
  </si>
  <si>
    <t xml:space="preserve">Mittelabfluss aus Abgängen von zur Veräußerung gehaltenen Vermögenswerten, netto </t>
  </si>
  <si>
    <t>Q1 / 2021</t>
  </si>
  <si>
    <t>Kennzahlen im Überblick zum 31. März 2021 und 2020</t>
  </si>
  <si>
    <t>Konzern Gewinn-und-Verlustrechnung für das 1. Quartal 2021 und 2020</t>
  </si>
  <si>
    <t>Konzernbilanz zum 31. März 2021 und 31. Dezember 2020</t>
  </si>
  <si>
    <t>Kapitalflussrechnung für das 1. Quartal 2021 und 2020</t>
  </si>
  <si>
    <t>Segmentbericht für das 1. Quartal 2021 und 2020</t>
  </si>
  <si>
    <t>Gesamtergebnisrechnung für das 1. Quartal 2021 und 2020</t>
  </si>
  <si>
    <t>Q1 2021
 (IFRS )</t>
  </si>
  <si>
    <r>
      <t>Q1 2021 
(acc</t>
    </r>
    <r>
      <rPr>
        <b/>
        <i/>
        <vertAlign val="superscript"/>
        <sz val="8"/>
        <color rgb="FF344C64"/>
        <rFont val="Arial"/>
        <family val="2"/>
      </rPr>
      <t>1</t>
    </r>
    <r>
      <rPr>
        <b/>
        <i/>
        <sz val="8"/>
        <color rgb="FF344C64"/>
        <rFont val="Arial"/>
        <family val="2"/>
      </rPr>
      <t>)</t>
    </r>
  </si>
  <si>
    <t>Q4 2020
(IFRS)</t>
  </si>
  <si>
    <t>März. 31, 2021</t>
  </si>
  <si>
    <r>
      <t>März 31, 2021 acc</t>
    </r>
    <r>
      <rPr>
        <b/>
        <vertAlign val="superscript"/>
        <sz val="8"/>
        <color rgb="FF344C64"/>
        <rFont val="Arial"/>
        <family val="2"/>
      </rPr>
      <t>1</t>
    </r>
  </si>
  <si>
    <t>März 31, 2020</t>
  </si>
  <si>
    <t>03/21-03/20
+/- as %</t>
  </si>
  <si>
    <t>Q1 2021</t>
  </si>
  <si>
    <t>Q1 2020</t>
  </si>
  <si>
    <t>März 31, 2021</t>
  </si>
  <si>
    <r>
      <rPr>
        <vertAlign val="superscript"/>
        <sz val="8"/>
        <color rgb="FF011F3D"/>
        <rFont val="Arial"/>
        <family val="2"/>
      </rPr>
      <t>2</t>
    </r>
    <r>
      <rPr>
        <sz val="8"/>
        <color rgb="FF011F3D"/>
        <rFont val="Arial"/>
        <family val="2"/>
      </rPr>
      <t xml:space="preserve">     Basierend auf durchschnittlich ausstehenden Aktien (unverwässert) Q1 2021: 74,0m / Q1 2020: 74,0m</t>
    </r>
  </si>
  <si>
    <t>31. März 2021</t>
  </si>
  <si>
    <r>
      <t>Group ARR</t>
    </r>
    <r>
      <rPr>
        <b/>
        <vertAlign val="superscript"/>
        <sz val="8"/>
        <color rgb="FF011F3D"/>
        <rFont val="Arial"/>
        <family val="2"/>
      </rPr>
      <t>4</t>
    </r>
  </si>
  <si>
    <t>Lizenzen aus Subscription</t>
  </si>
  <si>
    <t>Wartung aus Subscription</t>
  </si>
  <si>
    <t>Wartung aus Dauerverträgen</t>
  </si>
  <si>
    <t>Wiederkehrende Umsätze</t>
  </si>
  <si>
    <t>Lizenzen aus Dauerverträgen</t>
  </si>
  <si>
    <t>Q1 2020*</t>
  </si>
  <si>
    <t>* Vorjahreszahlten wurden angepasst</t>
  </si>
  <si>
    <t>Digital Business</t>
  </si>
  <si>
    <t>Segmentergebnis Digital Business</t>
  </si>
  <si>
    <r>
      <t>Auftragseingang Digital Business</t>
    </r>
    <r>
      <rPr>
        <vertAlign val="superscript"/>
        <sz val="8"/>
        <color rgb="FF011F3D"/>
        <rFont val="Arial"/>
        <family val="2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</si>
</sst>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1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28"/>
      <color rgb="FF9A50F8"/>
      <name val="Arial"/>
      <family val="2"/>
    </font>
    <font>
      <sz val="11"/>
      <color rgb="FF9A50F8"/>
      <name val="Arial"/>
      <family val="2"/>
    </font>
    <font>
      <i/>
      <sz val="14"/>
      <color rgb="FF4D6277"/>
      <name val="Arial"/>
      <family val="2"/>
    </font>
    <font>
      <sz val="14"/>
      <color rgb="FF4D6277"/>
      <name val="Arial"/>
      <family val="2"/>
    </font>
    <font>
      <b/>
      <sz val="14"/>
      <color rgb="FF9A50F8"/>
      <name val="Arial"/>
      <family val="2"/>
    </font>
    <font>
      <sz val="10"/>
      <color rgb="FF011F3D"/>
      <name val="Arial"/>
      <family val="2"/>
    </font>
    <font>
      <sz val="11"/>
      <color rgb="FF011F3D"/>
      <name val="Arial"/>
      <family val="2"/>
    </font>
    <font>
      <b/>
      <sz val="12"/>
      <color rgb="FF9A50F8"/>
      <name val="Arial"/>
      <family val="2"/>
    </font>
    <font>
      <sz val="11"/>
      <color rgb="FF344C64"/>
      <name val="Arial"/>
      <family val="2"/>
    </font>
    <font>
      <b/>
      <sz val="8"/>
      <color rgb="FF011F3D"/>
      <name val="Arial"/>
      <family val="2"/>
    </font>
    <font>
      <sz val="8"/>
      <color rgb="FF011F3D"/>
      <name val="Arial"/>
      <family val="2"/>
    </font>
    <font>
      <b/>
      <i/>
      <sz val="8"/>
      <color rgb="FF011F3D"/>
      <name val="Arial"/>
      <family val="2"/>
    </font>
    <font>
      <i/>
      <sz val="8"/>
      <color rgb="FF011F3D"/>
      <name val="Arial"/>
      <family val="2"/>
    </font>
    <font>
      <sz val="14"/>
      <color rgb="FF011F3D"/>
      <name val="Arial"/>
      <family val="2"/>
    </font>
    <font>
      <b/>
      <sz val="12"/>
      <color rgb="FF011F3D"/>
      <name val="Arial"/>
      <family val="2"/>
    </font>
    <font>
      <b/>
      <sz val="10"/>
      <color rgb="FF011F3D"/>
      <name val="Arial"/>
      <family val="2"/>
    </font>
    <font>
      <b/>
      <i/>
      <vertAlign val="superscript"/>
      <sz val="8"/>
      <color rgb="FF011F3D"/>
      <name val="Arial"/>
      <family val="2"/>
    </font>
    <font>
      <b/>
      <vertAlign val="superscript"/>
      <sz val="8"/>
      <color rgb="FF011F3D"/>
      <name val="Arial"/>
      <family val="2"/>
    </font>
    <font>
      <vertAlign val="superscript"/>
      <sz val="8"/>
      <color rgb="FF011F3D"/>
      <name val="Arial"/>
      <family val="2"/>
    </font>
    <font>
      <b/>
      <i/>
      <sz val="8"/>
      <color rgb="FF344C64"/>
      <name val="Arial"/>
      <family val="2"/>
    </font>
    <font>
      <sz val="8"/>
      <color rgb="FF344C64"/>
      <name val="Arial"/>
      <family val="2"/>
    </font>
    <font>
      <b/>
      <vertAlign val="superscript"/>
      <sz val="8"/>
      <color rgb="FF344C64"/>
      <name val="Arial"/>
      <family val="2"/>
    </font>
    <font>
      <sz val="12"/>
      <color rgb="FF011F3D"/>
      <name val="Arial"/>
      <family val="2"/>
    </font>
    <font>
      <b/>
      <sz val="8"/>
      <color rgb="FF9A50F8"/>
      <name val="Arial"/>
      <family val="2"/>
    </font>
    <font>
      <b/>
      <i/>
      <sz val="8"/>
      <color rgb="FF4D6277"/>
      <name val="Arial"/>
      <family val="2"/>
    </font>
    <font>
      <i/>
      <sz val="8"/>
      <color rgb="FF4D6277"/>
      <name val="Arial"/>
      <family val="2"/>
    </font>
    <font>
      <sz val="8"/>
      <color rgb="FF4D6277"/>
      <name val="Arial"/>
      <family val="2"/>
    </font>
    <font>
      <b/>
      <i/>
      <vertAlign val="superscript"/>
      <sz val="8"/>
      <color rgb="FF344C6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DCFE"/>
        <bgColor indexed="64"/>
      </patternFill>
    </fill>
    <fill>
      <patternFill patternType="solid">
        <fgColor rgb="FFF4F4EC"/>
        <bgColor indexed="64"/>
      </patternFill>
    </fill>
    <fill>
      <patternFill patternType="solid">
        <fgColor rgb="FFF2F2EA"/>
        <bgColor indexed="64"/>
      </patternFill>
    </fill>
  </fills>
  <borders count="69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rgb="FFFFFFFF"/>
      </right>
      <top/>
      <bottom style="thin">
        <color auto="1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rgb="FFFFFFFF"/>
      </right>
      <top/>
      <bottom style="thin">
        <color theme="1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thin">
        <color rgb="FF9A50F8"/>
      </bottom>
      <diagonal/>
    </border>
    <border>
      <left style="thick">
        <color theme="0"/>
      </left>
      <right style="thick">
        <color theme="0"/>
      </right>
      <top/>
      <bottom style="thick">
        <color rgb="FF9A50F8"/>
      </bottom>
      <diagonal/>
    </border>
    <border>
      <left/>
      <right/>
      <top/>
      <bottom style="thick">
        <color rgb="FF9A50F8"/>
      </bottom>
      <diagonal/>
    </border>
    <border>
      <left/>
      <right style="thick">
        <color theme="0"/>
      </right>
      <top/>
      <bottom style="thick">
        <color rgb="FF9A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9A50F8"/>
      </bottom>
      <diagonal/>
    </border>
    <border>
      <left style="thick">
        <color theme="0"/>
      </left>
      <right/>
      <top style="thin">
        <color indexed="64"/>
      </top>
      <bottom style="medium">
        <color rgb="FF9A50F8"/>
      </bottom>
      <diagonal/>
    </border>
    <border>
      <left style="thin">
        <color theme="0"/>
      </left>
      <right style="thick">
        <color theme="0"/>
      </right>
      <top style="thick">
        <color rgb="FF9A50F8"/>
      </top>
      <bottom style="thin">
        <color indexed="64"/>
      </bottom>
      <diagonal/>
    </border>
    <border>
      <left style="thick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rgb="FF9A50F8"/>
      </bottom>
      <diagonal/>
    </border>
    <border>
      <left style="thick">
        <color theme="0"/>
      </left>
      <right style="thick">
        <color rgb="FFFFFFFF"/>
      </right>
      <top style="thin">
        <color indexed="64"/>
      </top>
      <bottom style="thin">
        <color rgb="FF9A50F8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medium">
        <color rgb="FF9A50F8"/>
      </bottom>
      <diagonal/>
    </border>
    <border>
      <left style="thick">
        <color rgb="FFFFFFFF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rgb="FFFFFFFF"/>
      </right>
      <top style="thin">
        <color indexed="64"/>
      </top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/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 style="medium">
        <color rgb="FF9A50F8"/>
      </top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/>
      <bottom style="thin">
        <color theme="1"/>
      </bottom>
      <diagonal/>
    </border>
    <border>
      <left/>
      <right style="thick">
        <color rgb="FFFFFFFF"/>
      </right>
      <top/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/>
      <bottom style="thick">
        <color rgb="FF9A50F8"/>
      </bottom>
      <diagonal/>
    </border>
    <border>
      <left/>
      <right style="thick">
        <color rgb="FFFFFFFF"/>
      </right>
      <top/>
      <bottom style="thin">
        <color rgb="FF9A50F8"/>
      </bottom>
      <diagonal/>
    </border>
    <border>
      <left style="thick">
        <color rgb="FFFFFFFF"/>
      </left>
      <right style="thick">
        <color rgb="FFFFFFFF"/>
      </right>
      <top/>
      <bottom style="thin">
        <color rgb="FF9A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rgb="FF9A50F8"/>
      </bottom>
      <diagonal/>
    </border>
    <border>
      <left style="thick">
        <color theme="0"/>
      </left>
      <right style="thick">
        <color theme="0"/>
      </right>
      <top style="thin">
        <color rgb="FF9A50F8"/>
      </top>
      <bottom style="thin">
        <color rgb="FF9A50F8"/>
      </bottom>
      <diagonal/>
    </border>
    <border>
      <left style="thick">
        <color theme="0"/>
      </left>
      <right/>
      <top style="thin">
        <color indexed="64"/>
      </top>
      <bottom style="thick">
        <color rgb="FF9A50F8"/>
      </bottom>
      <diagonal/>
    </border>
    <border>
      <left/>
      <right style="thick">
        <color theme="0"/>
      </right>
      <top style="thin">
        <color indexed="64"/>
      </top>
      <bottom style="thick">
        <color rgb="FF9A50F8"/>
      </bottom>
      <diagonal/>
    </border>
    <border>
      <left style="thin">
        <color theme="0"/>
      </left>
      <right style="thick">
        <color theme="0"/>
      </right>
      <top style="thin">
        <color indexed="64"/>
      </top>
      <bottom style="thick">
        <color rgb="FF9A50F8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9A50F8"/>
      </bottom>
      <diagonal/>
    </border>
    <border>
      <left style="thick">
        <color theme="0"/>
      </left>
      <right style="thick">
        <color theme="0"/>
      </right>
      <top style="thick">
        <color rgb="FF9A50F8"/>
      </top>
      <bottom style="medium">
        <color rgb="FF9A50F8"/>
      </bottom>
      <diagonal/>
    </border>
    <border>
      <left style="thick">
        <color theme="0"/>
      </left>
      <right style="thick">
        <color theme="0"/>
      </right>
      <top style="thick">
        <color rgb="FF9A50F8"/>
      </top>
      <bottom style="thin">
        <color indexed="64"/>
      </bottom>
      <diagonal/>
    </border>
    <border>
      <left/>
      <right style="thick">
        <color rgb="FFFFFFFF"/>
      </right>
      <top/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/>
      <bottom style="medium">
        <color rgb="FF9450F8"/>
      </bottom>
      <diagonal/>
    </border>
    <border>
      <left/>
      <right style="thick">
        <color rgb="FFFFFFFF"/>
      </right>
      <top style="thin">
        <color auto="1"/>
      </top>
      <bottom style="medium">
        <color rgb="FF9450F8"/>
      </bottom>
      <diagonal/>
    </border>
    <border>
      <left/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medium">
        <color rgb="FF9450F8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 style="thick">
        <color rgb="FF9450F8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9450F8"/>
      </bottom>
      <diagonal/>
    </border>
    <border>
      <left style="thick">
        <color theme="0"/>
      </left>
      <right/>
      <top style="thin">
        <color indexed="64"/>
      </top>
      <bottom style="medium">
        <color rgb="FF9450F8"/>
      </bottom>
      <diagonal/>
    </border>
    <border>
      <left/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medium">
        <color rgb="FF9450F8"/>
      </bottom>
      <diagonal/>
    </border>
  </borders>
  <cellStyleXfs count="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17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8" fillId="0" borderId="0" xfId="0" applyFont="1"/>
    <xf numFmtId="0" fontId="4" fillId="0" borderId="5" xfId="0" applyFont="1" applyBorder="1"/>
    <xf numFmtId="0" fontId="6" fillId="0" borderId="5" xfId="0" applyFont="1" applyBorder="1"/>
    <xf numFmtId="0" fontId="8" fillId="0" borderId="5" xfId="0" applyFont="1" applyBorder="1"/>
    <xf numFmtId="0" fontId="12" fillId="0" borderId="0" xfId="0" applyFont="1"/>
    <xf numFmtId="0" fontId="12" fillId="0" borderId="5" xfId="0" applyFont="1" applyBorder="1"/>
    <xf numFmtId="0" fontId="6" fillId="0" borderId="5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/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Border="1" applyAlignment="1"/>
    <xf numFmtId="0" fontId="9" fillId="0" borderId="0" xfId="0" applyFont="1" applyBorder="1" applyAlignment="1">
      <alignment horizontal="left"/>
    </xf>
    <xf numFmtId="0" fontId="12" fillId="0" borderId="0" xfId="0" applyFont="1" applyBorder="1"/>
    <xf numFmtId="0" fontId="13" fillId="0" borderId="0" xfId="0" applyFont="1" applyBorder="1" applyAlignment="1"/>
    <xf numFmtId="0" fontId="7" fillId="0" borderId="0" xfId="0" applyFont="1"/>
    <xf numFmtId="0" fontId="7" fillId="0" borderId="5" xfId="0" applyFont="1" applyBorder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/>
    <xf numFmtId="0" fontId="6" fillId="0" borderId="6" xfId="0" applyFont="1" applyBorder="1"/>
    <xf numFmtId="0" fontId="6" fillId="0" borderId="13" xfId="0" applyFont="1" applyBorder="1"/>
    <xf numFmtId="0" fontId="6" fillId="0" borderId="0" xfId="0" applyFont="1" applyBorder="1"/>
    <xf numFmtId="0" fontId="8" fillId="0" borderId="0" xfId="0" applyFont="1" applyBorder="1" applyAlignment="1">
      <alignment vertical="center"/>
    </xf>
    <xf numFmtId="3" fontId="8" fillId="0" borderId="0" xfId="0" applyNumberFormat="1" applyFont="1"/>
    <xf numFmtId="0" fontId="11" fillId="0" borderId="0" xfId="0" applyFont="1" applyBorder="1" applyAlignment="1">
      <alignment horizontal="left" readingOrder="1"/>
    </xf>
    <xf numFmtId="0" fontId="16" fillId="2" borderId="0" xfId="0" applyFont="1" applyFill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 applyAlignment="1"/>
    <xf numFmtId="0" fontId="23" fillId="0" borderId="0" xfId="0" applyFont="1" applyAlignment="1">
      <alignment horizontal="left" vertical="center"/>
    </xf>
    <xf numFmtId="0" fontId="24" fillId="0" borderId="3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24" fillId="0" borderId="4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24" fillId="0" borderId="4" xfId="0" applyFont="1" applyBorder="1" applyAlignment="1">
      <alignment horizontal="left"/>
    </xf>
    <xf numFmtId="3" fontId="25" fillId="3" borderId="1" xfId="0" applyNumberFormat="1" applyFont="1" applyFill="1" applyBorder="1" applyAlignment="1">
      <alignment horizontal="right"/>
    </xf>
    <xf numFmtId="3" fontId="24" fillId="3" borderId="4" xfId="0" applyNumberFormat="1" applyFont="1" applyFill="1" applyBorder="1" applyAlignment="1">
      <alignment horizontal="right"/>
    </xf>
    <xf numFmtId="3" fontId="24" fillId="3" borderId="3" xfId="0" applyNumberFormat="1" applyFont="1" applyFill="1" applyBorder="1" applyAlignment="1">
      <alignment horizontal="right"/>
    </xf>
    <xf numFmtId="3" fontId="25" fillId="3" borderId="1" xfId="2" applyNumberFormat="1" applyFont="1" applyFill="1" applyBorder="1" applyAlignment="1">
      <alignment horizontal="right"/>
    </xf>
    <xf numFmtId="3" fontId="25" fillId="3" borderId="2" xfId="0" applyNumberFormat="1" applyFont="1" applyFill="1" applyBorder="1" applyAlignment="1">
      <alignment horizontal="right"/>
    </xf>
    <xf numFmtId="0" fontId="24" fillId="0" borderId="26" xfId="0" applyFont="1" applyBorder="1" applyAlignment="1">
      <alignment horizontal="left"/>
    </xf>
    <xf numFmtId="0" fontId="24" fillId="0" borderId="27" xfId="0" applyFont="1" applyFill="1" applyBorder="1" applyAlignment="1">
      <alignment horizontal="left"/>
    </xf>
    <xf numFmtId="49" fontId="24" fillId="0" borderId="27" xfId="0" applyNumberFormat="1" applyFont="1" applyFill="1" applyBorder="1" applyAlignment="1">
      <alignment horizontal="right"/>
    </xf>
    <xf numFmtId="1" fontId="24" fillId="0" borderId="0" xfId="0" applyNumberFormat="1" applyFont="1" applyBorder="1" applyAlignment="1">
      <alignment horizontal="center"/>
    </xf>
    <xf numFmtId="1" fontId="26" fillId="3" borderId="1" xfId="0" applyNumberFormat="1" applyFont="1" applyFill="1" applyBorder="1" applyAlignment="1">
      <alignment horizontal="center"/>
    </xf>
    <xf numFmtId="1" fontId="24" fillId="3" borderId="18" xfId="0" applyNumberFormat="1" applyFont="1" applyFill="1" applyBorder="1" applyAlignment="1">
      <alignment horizontal="center"/>
    </xf>
    <xf numFmtId="1" fontId="24" fillId="4" borderId="15" xfId="0" applyNumberFormat="1" applyFont="1" applyFill="1" applyBorder="1" applyAlignment="1">
      <alignment horizontal="center"/>
    </xf>
    <xf numFmtId="3" fontId="25" fillId="3" borderId="19" xfId="0" applyNumberFormat="1" applyFont="1" applyFill="1" applyBorder="1" applyAlignment="1">
      <alignment horizontal="right"/>
    </xf>
    <xf numFmtId="3" fontId="27" fillId="3" borderId="2" xfId="0" applyNumberFormat="1" applyFont="1" applyFill="1" applyBorder="1" applyAlignment="1">
      <alignment horizontal="right"/>
    </xf>
    <xf numFmtId="3" fontId="25" fillId="3" borderId="22" xfId="0" applyNumberFormat="1" applyFont="1" applyFill="1" applyBorder="1" applyAlignment="1">
      <alignment horizontal="right"/>
    </xf>
    <xf numFmtId="3" fontId="25" fillId="3" borderId="21" xfId="0" applyNumberFormat="1" applyFont="1" applyFill="1" applyBorder="1" applyAlignment="1">
      <alignment horizontal="right"/>
    </xf>
    <xf numFmtId="3" fontId="27" fillId="3" borderId="21" xfId="0" applyNumberFormat="1" applyFont="1" applyFill="1" applyBorder="1" applyAlignment="1">
      <alignment horizontal="right"/>
    </xf>
    <xf numFmtId="3" fontId="24" fillId="3" borderId="20" xfId="0" applyNumberFormat="1" applyFont="1" applyFill="1" applyBorder="1" applyAlignment="1">
      <alignment horizontal="right"/>
    </xf>
    <xf numFmtId="3" fontId="26" fillId="3" borderId="4" xfId="0" applyNumberFormat="1" applyFont="1" applyFill="1" applyBorder="1" applyAlignment="1">
      <alignment horizontal="right"/>
    </xf>
    <xf numFmtId="3" fontId="25" fillId="3" borderId="18" xfId="0" applyNumberFormat="1" applyFont="1" applyFill="1" applyBorder="1" applyAlignment="1">
      <alignment horizontal="right"/>
    </xf>
    <xf numFmtId="3" fontId="27" fillId="3" borderId="1" xfId="0" applyNumberFormat="1" applyFont="1" applyFill="1" applyBorder="1" applyAlignment="1">
      <alignment horizontal="right"/>
    </xf>
    <xf numFmtId="3" fontId="24" fillId="3" borderId="1" xfId="0" applyNumberFormat="1" applyFont="1" applyFill="1" applyBorder="1" applyAlignment="1">
      <alignment horizontal="right"/>
    </xf>
    <xf numFmtId="0" fontId="28" fillId="0" borderId="0" xfId="0" applyFont="1"/>
    <xf numFmtId="49" fontId="28" fillId="0" borderId="0" xfId="0" applyNumberFormat="1" applyFont="1"/>
    <xf numFmtId="0" fontId="28" fillId="0" borderId="0" xfId="3" applyFont="1"/>
    <xf numFmtId="3" fontId="24" fillId="3" borderId="18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/>
    </xf>
    <xf numFmtId="1" fontId="24" fillId="3" borderId="29" xfId="0" applyNumberFormat="1" applyFont="1" applyFill="1" applyBorder="1" applyAlignment="1">
      <alignment horizontal="center"/>
    </xf>
    <xf numFmtId="1" fontId="26" fillId="3" borderId="27" xfId="0" applyNumberFormat="1" applyFont="1" applyFill="1" applyBorder="1" applyAlignment="1">
      <alignment horizontal="center" wrapText="1"/>
    </xf>
    <xf numFmtId="1" fontId="24" fillId="4" borderId="27" xfId="0" applyNumberFormat="1" applyFont="1" applyFill="1" applyBorder="1" applyAlignment="1">
      <alignment horizontal="center"/>
    </xf>
    <xf numFmtId="0" fontId="22" fillId="0" borderId="0" xfId="0" applyFont="1" applyBorder="1" applyAlignment="1"/>
    <xf numFmtId="0" fontId="8" fillId="0" borderId="6" xfId="0" applyFont="1" applyBorder="1"/>
    <xf numFmtId="3" fontId="25" fillId="3" borderId="4" xfId="0" applyNumberFormat="1" applyFont="1" applyFill="1" applyBorder="1" applyAlignment="1">
      <alignment horizontal="right"/>
    </xf>
    <xf numFmtId="3" fontId="25" fillId="3" borderId="20" xfId="0" applyNumberFormat="1" applyFont="1" applyFill="1" applyBorder="1" applyAlignment="1">
      <alignment horizontal="right"/>
    </xf>
    <xf numFmtId="0" fontId="24" fillId="0" borderId="30" xfId="0" applyFont="1" applyBorder="1" applyAlignment="1">
      <alignment horizontal="left"/>
    </xf>
    <xf numFmtId="3" fontId="27" fillId="3" borderId="18" xfId="0" applyNumberFormat="1" applyFont="1" applyFill="1" applyBorder="1" applyAlignment="1">
      <alignment horizontal="right"/>
    </xf>
    <xf numFmtId="3" fontId="27" fillId="3" borderId="19" xfId="0" applyNumberFormat="1" applyFont="1" applyFill="1" applyBorder="1" applyAlignment="1">
      <alignment horizontal="right"/>
    </xf>
    <xf numFmtId="3" fontId="27" fillId="3" borderId="22" xfId="0" applyNumberFormat="1" applyFont="1" applyFill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5" fillId="0" borderId="16" xfId="0" applyFont="1" applyBorder="1" applyAlignment="1">
      <alignment horizontal="left" wrapText="1"/>
    </xf>
    <xf numFmtId="0" fontId="24" fillId="0" borderId="31" xfId="0" applyFont="1" applyBorder="1" applyAlignment="1">
      <alignment horizontal="left"/>
    </xf>
    <xf numFmtId="1" fontId="24" fillId="3" borderId="32" xfId="0" applyNumberFormat="1" applyFont="1" applyFill="1" applyBorder="1" applyAlignment="1">
      <alignment horizontal="center"/>
    </xf>
    <xf numFmtId="0" fontId="25" fillId="0" borderId="33" xfId="0" applyFont="1" applyBorder="1" applyAlignment="1">
      <alignment horizontal="left"/>
    </xf>
    <xf numFmtId="0" fontId="29" fillId="0" borderId="0" xfId="0" applyFont="1" applyBorder="1" applyAlignment="1"/>
    <xf numFmtId="0" fontId="25" fillId="0" borderId="23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left"/>
    </xf>
    <xf numFmtId="0" fontId="25" fillId="0" borderId="23" xfId="0" applyFont="1" applyFill="1" applyBorder="1" applyAlignment="1">
      <alignment horizontal="left" wrapText="1"/>
    </xf>
    <xf numFmtId="0" fontId="24" fillId="0" borderId="35" xfId="0" applyFont="1" applyFill="1" applyBorder="1" applyAlignment="1">
      <alignment horizontal="left"/>
    </xf>
    <xf numFmtId="0" fontId="24" fillId="0" borderId="36" xfId="0" applyFont="1" applyFill="1" applyBorder="1" applyAlignment="1">
      <alignment horizontal="left"/>
    </xf>
    <xf numFmtId="0" fontId="25" fillId="0" borderId="37" xfId="0" applyFont="1" applyFill="1" applyBorder="1" applyAlignment="1">
      <alignment horizontal="left"/>
    </xf>
    <xf numFmtId="0" fontId="24" fillId="0" borderId="38" xfId="0" applyFont="1" applyFill="1" applyBorder="1" applyAlignment="1">
      <alignment horizontal="left"/>
    </xf>
    <xf numFmtId="0" fontId="21" fillId="0" borderId="6" xfId="0" applyFont="1" applyBorder="1" applyAlignment="1"/>
    <xf numFmtId="0" fontId="21" fillId="0" borderId="0" xfId="0" applyFont="1" applyBorder="1" applyAlignment="1"/>
    <xf numFmtId="0" fontId="21" fillId="0" borderId="6" xfId="0" applyFont="1" applyBorder="1"/>
    <xf numFmtId="0" fontId="30" fillId="0" borderId="5" xfId="0" applyFont="1" applyBorder="1" applyAlignment="1"/>
    <xf numFmtId="0" fontId="30" fillId="0" borderId="5" xfId="0" applyFont="1" applyBorder="1"/>
    <xf numFmtId="0" fontId="21" fillId="0" borderId="5" xfId="0" applyFont="1" applyBorder="1"/>
    <xf numFmtId="0" fontId="24" fillId="0" borderId="7" xfId="0" applyFont="1" applyBorder="1" applyAlignment="1">
      <alignment horizontal="left"/>
    </xf>
    <xf numFmtId="0" fontId="24" fillId="0" borderId="40" xfId="0" applyFont="1" applyBorder="1" applyAlignment="1">
      <alignment horizontal="left"/>
    </xf>
    <xf numFmtId="0" fontId="25" fillId="0" borderId="41" xfId="0" applyFont="1" applyBorder="1" applyAlignment="1">
      <alignment horizontal="left"/>
    </xf>
    <xf numFmtId="9" fontId="25" fillId="0" borderId="25" xfId="0" applyNumberFormat="1" applyFont="1" applyBorder="1" applyAlignment="1">
      <alignment horizontal="right"/>
    </xf>
    <xf numFmtId="9" fontId="27" fillId="0" borderId="25" xfId="0" applyNumberFormat="1" applyFont="1" applyBorder="1" applyAlignment="1">
      <alignment horizontal="right" wrapText="1"/>
    </xf>
    <xf numFmtId="0" fontId="25" fillId="0" borderId="9" xfId="0" applyFont="1" applyBorder="1" applyAlignment="1">
      <alignment horizontal="left"/>
    </xf>
    <xf numFmtId="9" fontId="25" fillId="0" borderId="10" xfId="0" applyNumberFormat="1" applyFont="1" applyBorder="1" applyAlignment="1">
      <alignment horizontal="right"/>
    </xf>
    <xf numFmtId="9" fontId="27" fillId="0" borderId="10" xfId="0" applyNumberFormat="1" applyFont="1" applyBorder="1" applyAlignment="1">
      <alignment horizontal="right" wrapText="1"/>
    </xf>
    <xf numFmtId="164" fontId="25" fillId="0" borderId="8" xfId="0" applyNumberFormat="1" applyFont="1" applyBorder="1" applyAlignment="1">
      <alignment horizontal="right"/>
    </xf>
    <xf numFmtId="0" fontId="24" fillId="0" borderId="39" xfId="0" applyFont="1" applyBorder="1" applyAlignment="1">
      <alignment horizontal="left"/>
    </xf>
    <xf numFmtId="9" fontId="25" fillId="0" borderId="1" xfId="0" applyNumberFormat="1" applyFont="1" applyBorder="1" applyAlignment="1">
      <alignment horizontal="right"/>
    </xf>
    <xf numFmtId="0" fontId="25" fillId="0" borderId="7" xfId="0" applyFont="1" applyBorder="1" applyAlignment="1">
      <alignment horizontal="left"/>
    </xf>
    <xf numFmtId="9" fontId="25" fillId="0" borderId="8" xfId="0" applyNumberFormat="1" applyFont="1" applyBorder="1" applyAlignment="1">
      <alignment horizontal="right"/>
    </xf>
    <xf numFmtId="9" fontId="25" fillId="0" borderId="0" xfId="0" applyNumberFormat="1" applyFont="1" applyAlignment="1">
      <alignment horizontal="right" wrapText="1"/>
    </xf>
    <xf numFmtId="0" fontId="27" fillId="0" borderId="23" xfId="0" applyFont="1" applyBorder="1" applyAlignment="1">
      <alignment horizontal="left"/>
    </xf>
    <xf numFmtId="0" fontId="27" fillId="0" borderId="14" xfId="0" applyFont="1" applyBorder="1" applyAlignment="1">
      <alignment horizontal="right"/>
    </xf>
    <xf numFmtId="0" fontId="25" fillId="0" borderId="11" xfId="0" applyFont="1" applyBorder="1" applyAlignment="1">
      <alignment horizontal="left"/>
    </xf>
    <xf numFmtId="9" fontId="25" fillId="0" borderId="12" xfId="0" applyNumberFormat="1" applyFont="1" applyBorder="1" applyAlignment="1">
      <alignment horizontal="right"/>
    </xf>
    <xf numFmtId="0" fontId="27" fillId="0" borderId="11" xfId="0" applyFont="1" applyBorder="1" applyAlignment="1">
      <alignment horizontal="left"/>
    </xf>
    <xf numFmtId="0" fontId="27" fillId="0" borderId="12" xfId="0" applyFont="1" applyBorder="1" applyAlignment="1">
      <alignment horizontal="right"/>
    </xf>
    <xf numFmtId="0" fontId="24" fillId="0" borderId="36" xfId="0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9" fontId="25" fillId="0" borderId="14" xfId="0" applyNumberFormat="1" applyFont="1" applyBorder="1" applyAlignment="1">
      <alignment horizontal="right"/>
    </xf>
    <xf numFmtId="0" fontId="24" fillId="0" borderId="7" xfId="0" applyFont="1" applyFill="1" applyBorder="1" applyAlignment="1">
      <alignment horizontal="left"/>
    </xf>
    <xf numFmtId="9" fontId="24" fillId="0" borderId="14" xfId="0" applyNumberFormat="1" applyFont="1" applyBorder="1" applyAlignment="1">
      <alignment horizontal="right"/>
    </xf>
    <xf numFmtId="9" fontId="24" fillId="0" borderId="12" xfId="0" applyNumberFormat="1" applyFont="1" applyBorder="1" applyAlignment="1">
      <alignment horizontal="right"/>
    </xf>
    <xf numFmtId="3" fontId="25" fillId="0" borderId="0" xfId="0" applyNumberFormat="1" applyFont="1" applyAlignment="1">
      <alignment vertical="center"/>
    </xf>
    <xf numFmtId="0" fontId="25" fillId="0" borderId="7" xfId="0" applyFont="1" applyBorder="1" applyAlignment="1">
      <alignment horizontal="right" vertical="center"/>
    </xf>
    <xf numFmtId="0" fontId="25" fillId="0" borderId="8" xfId="0" applyFont="1" applyBorder="1" applyAlignment="1">
      <alignment horizontal="right" vertical="center"/>
    </xf>
    <xf numFmtId="0" fontId="25" fillId="0" borderId="8" xfId="0" applyFont="1" applyBorder="1" applyAlignment="1">
      <alignment horizontal="right" vertical="center" wrapText="1"/>
    </xf>
    <xf numFmtId="0" fontId="25" fillId="0" borderId="0" xfId="0" applyFont="1"/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5" fillId="0" borderId="43" xfId="0" applyFont="1" applyBorder="1" applyAlignment="1">
      <alignment horizontal="left"/>
    </xf>
    <xf numFmtId="164" fontId="25" fillId="0" borderId="8" xfId="0" applyNumberFormat="1" applyFont="1" applyFill="1" applyBorder="1" applyAlignment="1">
      <alignment horizontal="right"/>
    </xf>
    <xf numFmtId="164" fontId="35" fillId="0" borderId="8" xfId="0" applyNumberFormat="1" applyFont="1" applyFill="1" applyBorder="1" applyAlignment="1">
      <alignment horizontal="right"/>
    </xf>
    <xf numFmtId="0" fontId="21" fillId="0" borderId="0" xfId="0" applyFont="1" applyFill="1"/>
    <xf numFmtId="164" fontId="25" fillId="3" borderId="25" xfId="0" applyNumberFormat="1" applyFont="1" applyFill="1" applyBorder="1" applyAlignment="1">
      <alignment horizontal="right"/>
    </xf>
    <xf numFmtId="164" fontId="25" fillId="3" borderId="10" xfId="0" applyNumberFormat="1" applyFont="1" applyFill="1" applyBorder="1" applyAlignment="1">
      <alignment horizontal="right"/>
    </xf>
    <xf numFmtId="165" fontId="27" fillId="3" borderId="14" xfId="0" applyNumberFormat="1" applyFont="1" applyFill="1" applyBorder="1" applyAlignment="1">
      <alignment horizontal="right"/>
    </xf>
    <xf numFmtId="166" fontId="25" fillId="3" borderId="12" xfId="0" applyNumberFormat="1" applyFont="1" applyFill="1" applyBorder="1" applyAlignment="1">
      <alignment horizontal="right"/>
    </xf>
    <xf numFmtId="165" fontId="27" fillId="3" borderId="12" xfId="0" applyNumberFormat="1" applyFont="1" applyFill="1" applyBorder="1" applyAlignment="1">
      <alignment horizontal="right"/>
    </xf>
    <xf numFmtId="166" fontId="25" fillId="3" borderId="14" xfId="0" applyNumberFormat="1" applyFont="1" applyFill="1" applyBorder="1" applyAlignment="1">
      <alignment horizontal="right"/>
    </xf>
    <xf numFmtId="9" fontId="25" fillId="0" borderId="8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22" fillId="0" borderId="6" xfId="0" applyFont="1" applyBorder="1" applyAlignment="1"/>
    <xf numFmtId="0" fontId="24" fillId="0" borderId="44" xfId="0" applyFont="1" applyFill="1" applyBorder="1" applyAlignment="1">
      <alignment horizontal="right" wrapText="1"/>
    </xf>
    <xf numFmtId="0" fontId="34" fillId="0" borderId="45" xfId="0" applyFont="1" applyFill="1" applyBorder="1" applyAlignment="1">
      <alignment horizontal="right" wrapText="1"/>
    </xf>
    <xf numFmtId="0" fontId="24" fillId="0" borderId="45" xfId="0" quotePrefix="1" applyFont="1" applyFill="1" applyBorder="1" applyAlignment="1">
      <alignment horizontal="right" wrapText="1"/>
    </xf>
    <xf numFmtId="0" fontId="24" fillId="0" borderId="45" xfId="0" quotePrefix="1" applyFont="1" applyFill="1" applyBorder="1" applyAlignment="1">
      <alignment horizontal="center" wrapText="1"/>
    </xf>
    <xf numFmtId="0" fontId="24" fillId="0" borderId="43" xfId="0" applyFont="1" applyFill="1" applyBorder="1" applyAlignment="1">
      <alignment horizontal="right"/>
    </xf>
    <xf numFmtId="0" fontId="24" fillId="0" borderId="43" xfId="0" quotePrefix="1" applyFont="1" applyFill="1" applyBorder="1" applyAlignment="1">
      <alignment horizontal="right"/>
    </xf>
    <xf numFmtId="0" fontId="24" fillId="0" borderId="42" xfId="0" applyFont="1" applyFill="1" applyBorder="1" applyAlignment="1">
      <alignment horizontal="right" wrapText="1"/>
    </xf>
    <xf numFmtId="0" fontId="24" fillId="0" borderId="39" xfId="0" quotePrefix="1" applyFont="1" applyBorder="1" applyAlignment="1">
      <alignment horizontal="right"/>
    </xf>
    <xf numFmtId="0" fontId="22" fillId="0" borderId="6" xfId="0" applyFont="1" applyBorder="1" applyAlignment="1">
      <alignment horizontal="left" readingOrder="1"/>
    </xf>
    <xf numFmtId="0" fontId="23" fillId="0" borderId="6" xfId="0" applyFont="1" applyBorder="1" applyAlignment="1">
      <alignment vertical="center"/>
    </xf>
    <xf numFmtId="9" fontId="25" fillId="0" borderId="2" xfId="0" applyNumberFormat="1" applyFont="1" applyBorder="1" applyAlignment="1">
      <alignment horizontal="right"/>
    </xf>
    <xf numFmtId="3" fontId="25" fillId="3" borderId="2" xfId="2" applyNumberFormat="1" applyFont="1" applyFill="1" applyBorder="1" applyAlignment="1">
      <alignment horizontal="right"/>
    </xf>
    <xf numFmtId="4" fontId="25" fillId="3" borderId="2" xfId="0" applyNumberFormat="1" applyFont="1" applyFill="1" applyBorder="1" applyAlignment="1">
      <alignment horizontal="right"/>
    </xf>
    <xf numFmtId="0" fontId="4" fillId="0" borderId="0" xfId="0" applyFont="1" applyFill="1"/>
    <xf numFmtId="0" fontId="24" fillId="0" borderId="34" xfId="0" applyFont="1" applyBorder="1" applyAlignment="1">
      <alignment horizontal="left"/>
    </xf>
    <xf numFmtId="0" fontId="24" fillId="0" borderId="47" xfId="0" applyFont="1" applyBorder="1" applyAlignment="1">
      <alignment horizontal="left"/>
    </xf>
    <xf numFmtId="0" fontId="24" fillId="0" borderId="27" xfId="0" applyFont="1" applyBorder="1" applyAlignment="1">
      <alignment horizontal="left"/>
    </xf>
    <xf numFmtId="0" fontId="24" fillId="2" borderId="27" xfId="0" applyFont="1" applyFill="1" applyBorder="1" applyAlignment="1">
      <alignment horizontal="right" wrapText="1"/>
    </xf>
    <xf numFmtId="0" fontId="24" fillId="2" borderId="27" xfId="0" quotePrefix="1" applyFont="1" applyFill="1" applyBorder="1" applyAlignment="1">
      <alignment horizontal="right"/>
    </xf>
    <xf numFmtId="0" fontId="3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3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3" fontId="24" fillId="3" borderId="3" xfId="0" applyNumberFormat="1" applyFont="1" applyFill="1" applyBorder="1" applyAlignment="1">
      <alignment horizontal="right" vertical="center"/>
    </xf>
    <xf numFmtId="3" fontId="25" fillId="3" borderId="1" xfId="0" applyNumberFormat="1" applyFont="1" applyFill="1" applyBorder="1" applyAlignment="1">
      <alignment horizontal="right" vertical="center"/>
    </xf>
    <xf numFmtId="3" fontId="25" fillId="3" borderId="2" xfId="0" applyNumberFormat="1" applyFont="1" applyFill="1" applyBorder="1" applyAlignment="1">
      <alignment horizontal="right" vertical="center"/>
    </xf>
    <xf numFmtId="3" fontId="24" fillId="3" borderId="21" xfId="0" applyNumberFormat="1" applyFont="1" applyFill="1" applyBorder="1" applyAlignment="1">
      <alignment horizontal="right" vertical="center"/>
    </xf>
    <xf numFmtId="3" fontId="24" fillId="3" borderId="4" xfId="0" applyNumberFormat="1" applyFont="1" applyFill="1" applyBorder="1" applyAlignment="1">
      <alignment horizontal="right" vertical="center"/>
    </xf>
    <xf numFmtId="3" fontId="25" fillId="3" borderId="1" xfId="2" applyNumberFormat="1" applyFont="1" applyFill="1" applyBorder="1" applyAlignment="1">
      <alignment horizontal="right" vertical="center"/>
    </xf>
    <xf numFmtId="1" fontId="26" fillId="3" borderId="46" xfId="0" applyNumberFormat="1" applyFont="1" applyFill="1" applyBorder="1" applyAlignment="1">
      <alignment horizontal="center" wrapText="1"/>
    </xf>
    <xf numFmtId="1" fontId="24" fillId="4" borderId="48" xfId="0" applyNumberFormat="1" applyFont="1" applyFill="1" applyBorder="1" applyAlignment="1">
      <alignment horizontal="center"/>
    </xf>
    <xf numFmtId="1" fontId="24" fillId="3" borderId="49" xfId="0" applyNumberFormat="1" applyFont="1" applyFill="1" applyBorder="1" applyAlignment="1">
      <alignment horizontal="center"/>
    </xf>
    <xf numFmtId="1" fontId="24" fillId="3" borderId="50" xfId="0" applyNumberFormat="1" applyFont="1" applyFill="1" applyBorder="1" applyAlignment="1">
      <alignment horizontal="center"/>
    </xf>
    <xf numFmtId="0" fontId="24" fillId="0" borderId="30" xfId="0" applyFont="1" applyBorder="1" applyAlignment="1">
      <alignment horizontal="left" vertical="center"/>
    </xf>
    <xf numFmtId="0" fontId="24" fillId="0" borderId="51" xfId="0" applyFont="1" applyBorder="1" applyAlignment="1">
      <alignment horizontal="left" vertical="center"/>
    </xf>
    <xf numFmtId="0" fontId="24" fillId="0" borderId="52" xfId="0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4" fontId="18" fillId="0" borderId="0" xfId="0" applyNumberFormat="1" applyFont="1" applyAlignment="1">
      <alignment horizontal="left"/>
    </xf>
    <xf numFmtId="0" fontId="25" fillId="0" borderId="1" xfId="0" applyFont="1" applyBorder="1" applyAlignment="1">
      <alignment horizontal="left" indent="2"/>
    </xf>
    <xf numFmtId="0" fontId="25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5" fillId="0" borderId="5" xfId="0" applyFont="1" applyBorder="1" applyAlignment="1"/>
    <xf numFmtId="0" fontId="38" fillId="0" borderId="27" xfId="0" applyFont="1" applyBorder="1" applyAlignment="1"/>
    <xf numFmtId="49" fontId="24" fillId="0" borderId="27" xfId="0" applyNumberFormat="1" applyFont="1" applyBorder="1" applyAlignment="1">
      <alignment horizontal="right"/>
    </xf>
    <xf numFmtId="0" fontId="25" fillId="0" borderId="0" xfId="0" applyFont="1" applyAlignment="1"/>
    <xf numFmtId="0" fontId="38" fillId="2" borderId="27" xfId="0" applyFont="1" applyFill="1" applyBorder="1" applyAlignment="1"/>
    <xf numFmtId="4" fontId="25" fillId="3" borderId="1" xfId="0" applyNumberFormat="1" applyFont="1" applyFill="1" applyBorder="1" applyAlignment="1">
      <alignment horizontal="right"/>
    </xf>
    <xf numFmtId="0" fontId="25" fillId="0" borderId="2" xfId="0" applyFont="1" applyBorder="1" applyAlignment="1">
      <alignment horizontal="left" indent="2"/>
    </xf>
    <xf numFmtId="0" fontId="24" fillId="0" borderId="53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164" fontId="24" fillId="3" borderId="54" xfId="0" applyNumberFormat="1" applyFont="1" applyFill="1" applyBorder="1" applyAlignment="1">
      <alignment horizontal="right"/>
    </xf>
    <xf numFmtId="164" fontId="39" fillId="0" borderId="54" xfId="0" applyNumberFormat="1" applyFont="1" applyBorder="1" applyAlignment="1">
      <alignment horizontal="right"/>
    </xf>
    <xf numFmtId="164" fontId="24" fillId="5" borderId="54" xfId="0" applyNumberFormat="1" applyFont="1" applyFill="1" applyBorder="1" applyAlignment="1">
      <alignment horizontal="right"/>
    </xf>
    <xf numFmtId="9" fontId="24" fillId="0" borderId="54" xfId="0" applyNumberFormat="1" applyFont="1" applyBorder="1" applyAlignment="1">
      <alignment horizontal="right"/>
    </xf>
    <xf numFmtId="9" fontId="26" fillId="0" borderId="54" xfId="0" applyNumberFormat="1" applyFont="1" applyBorder="1" applyAlignment="1">
      <alignment horizontal="right"/>
    </xf>
    <xf numFmtId="164" fontId="40" fillId="0" borderId="25" xfId="0" applyNumberFormat="1" applyFont="1" applyBorder="1" applyAlignment="1">
      <alignment horizontal="right"/>
    </xf>
    <xf numFmtId="164" fontId="25" fillId="5" borderId="25" xfId="0" applyNumberFormat="1" applyFont="1" applyFill="1" applyBorder="1" applyAlignment="1">
      <alignment horizontal="right"/>
    </xf>
    <xf numFmtId="164" fontId="40" fillId="0" borderId="10" xfId="0" applyNumberFormat="1" applyFont="1" applyBorder="1" applyAlignment="1">
      <alignment horizontal="right"/>
    </xf>
    <xf numFmtId="164" fontId="25" fillId="5" borderId="10" xfId="0" applyNumberFormat="1" applyFont="1" applyFill="1" applyBorder="1" applyAlignment="1">
      <alignment horizontal="right"/>
    </xf>
    <xf numFmtId="164" fontId="25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right"/>
    </xf>
    <xf numFmtId="9" fontId="25" fillId="0" borderId="0" xfId="0" applyNumberFormat="1" applyFont="1" applyAlignment="1">
      <alignment horizontal="right"/>
    </xf>
    <xf numFmtId="9" fontId="27" fillId="0" borderId="0" xfId="0" applyNumberFormat="1" applyFont="1" applyAlignment="1">
      <alignment horizontal="right" wrapText="1"/>
    </xf>
    <xf numFmtId="164" fontId="41" fillId="0" borderId="8" xfId="0" applyNumberFormat="1" applyFont="1" applyBorder="1" applyAlignment="1">
      <alignment horizontal="right"/>
    </xf>
    <xf numFmtId="164" fontId="26" fillId="0" borderId="54" xfId="0" applyNumberFormat="1" applyFont="1" applyBorder="1" applyAlignment="1">
      <alignment horizontal="right"/>
    </xf>
    <xf numFmtId="164" fontId="27" fillId="0" borderId="25" xfId="0" applyNumberFormat="1" applyFont="1" applyBorder="1" applyAlignment="1">
      <alignment horizontal="right"/>
    </xf>
    <xf numFmtId="164" fontId="27" fillId="0" borderId="10" xfId="0" applyNumberFormat="1" applyFont="1" applyBorder="1" applyAlignment="1">
      <alignment horizontal="right"/>
    </xf>
    <xf numFmtId="0" fontId="24" fillId="5" borderId="55" xfId="0" applyFont="1" applyFill="1" applyBorder="1" applyAlignment="1">
      <alignment horizontal="right"/>
    </xf>
    <xf numFmtId="9" fontId="24" fillId="0" borderId="55" xfId="0" applyNumberFormat="1" applyFont="1" applyBorder="1" applyAlignment="1">
      <alignment horizontal="right"/>
    </xf>
    <xf numFmtId="165" fontId="27" fillId="5" borderId="14" xfId="0" applyNumberFormat="1" applyFont="1" applyFill="1" applyBorder="1" applyAlignment="1">
      <alignment horizontal="right"/>
    </xf>
    <xf numFmtId="166" fontId="25" fillId="5" borderId="12" xfId="0" applyNumberFormat="1" applyFont="1" applyFill="1" applyBorder="1" applyAlignment="1">
      <alignment horizontal="right"/>
    </xf>
    <xf numFmtId="165" fontId="27" fillId="5" borderId="12" xfId="0" applyNumberFormat="1" applyFont="1" applyFill="1" applyBorder="1" applyAlignment="1">
      <alignment horizontal="right"/>
    </xf>
    <xf numFmtId="164" fontId="24" fillId="3" borderId="56" xfId="0" applyNumberFormat="1" applyFont="1" applyFill="1" applyBorder="1" applyAlignment="1">
      <alignment horizontal="right"/>
    </xf>
    <xf numFmtId="166" fontId="24" fillId="5" borderId="56" xfId="0" applyNumberFormat="1" applyFont="1" applyFill="1" applyBorder="1" applyAlignment="1">
      <alignment horizontal="right"/>
    </xf>
    <xf numFmtId="9" fontId="24" fillId="0" borderId="56" xfId="0" applyNumberFormat="1" applyFont="1" applyBorder="1" applyAlignment="1">
      <alignment horizontal="right"/>
    </xf>
    <xf numFmtId="164" fontId="24" fillId="3" borderId="57" xfId="0" applyNumberFormat="1" applyFont="1" applyFill="1" applyBorder="1" applyAlignment="1">
      <alignment horizontal="right"/>
    </xf>
    <xf numFmtId="166" fontId="24" fillId="5" borderId="57" xfId="0" applyNumberFormat="1" applyFont="1" applyFill="1" applyBorder="1" applyAlignment="1">
      <alignment horizontal="right"/>
    </xf>
    <xf numFmtId="9" fontId="24" fillId="0" borderId="57" xfId="0" applyNumberFormat="1" applyFont="1" applyBorder="1" applyAlignment="1">
      <alignment horizontal="right"/>
    </xf>
    <xf numFmtId="4" fontId="24" fillId="3" borderId="57" xfId="0" applyNumberFormat="1" applyFont="1" applyFill="1" applyBorder="1" applyAlignment="1">
      <alignment horizontal="right"/>
    </xf>
    <xf numFmtId="2" fontId="24" fillId="5" borderId="57" xfId="0" applyNumberFormat="1" applyFont="1" applyFill="1" applyBorder="1" applyAlignment="1">
      <alignment horizontal="right"/>
    </xf>
    <xf numFmtId="166" fontId="24" fillId="3" borderId="54" xfId="0" applyNumberFormat="1" applyFont="1" applyFill="1" applyBorder="1" applyAlignment="1">
      <alignment horizontal="right"/>
    </xf>
    <xf numFmtId="166" fontId="24" fillId="5" borderId="54" xfId="0" applyNumberFormat="1" applyFont="1" applyFill="1" applyBorder="1" applyAlignment="1">
      <alignment horizontal="right"/>
    </xf>
    <xf numFmtId="166" fontId="25" fillId="5" borderId="14" xfId="0" applyNumberFormat="1" applyFont="1" applyFill="1" applyBorder="1" applyAlignment="1">
      <alignment horizontal="right"/>
    </xf>
    <xf numFmtId="166" fontId="24" fillId="3" borderId="56" xfId="0" applyNumberFormat="1" applyFont="1" applyFill="1" applyBorder="1" applyAlignment="1">
      <alignment horizontal="right"/>
    </xf>
    <xf numFmtId="2" fontId="24" fillId="3" borderId="57" xfId="0" applyNumberFormat="1" applyFont="1" applyFill="1" applyBorder="1" applyAlignment="1">
      <alignment horizontal="right"/>
    </xf>
    <xf numFmtId="164" fontId="24" fillId="5" borderId="57" xfId="0" applyNumberFormat="1" applyFont="1" applyFill="1" applyBorder="1" applyAlignment="1">
      <alignment horizontal="right"/>
    </xf>
    <xf numFmtId="3" fontId="24" fillId="3" borderId="58" xfId="0" applyNumberFormat="1" applyFont="1" applyFill="1" applyBorder="1" applyAlignment="1">
      <alignment horizontal="right"/>
    </xf>
    <xf numFmtId="3" fontId="24" fillId="5" borderId="58" xfId="0" applyNumberFormat="1" applyFont="1" applyFill="1" applyBorder="1" applyAlignment="1">
      <alignment horizontal="right"/>
    </xf>
    <xf numFmtId="9" fontId="24" fillId="0" borderId="58" xfId="0" applyNumberFormat="1" applyFont="1" applyBorder="1" applyAlignment="1">
      <alignment horizontal="right"/>
    </xf>
    <xf numFmtId="3" fontId="25" fillId="5" borderId="1" xfId="0" applyNumberFormat="1" applyFont="1" applyFill="1" applyBorder="1" applyAlignment="1">
      <alignment horizontal="right"/>
    </xf>
    <xf numFmtId="3" fontId="25" fillId="5" borderId="2" xfId="0" applyNumberFormat="1" applyFont="1" applyFill="1" applyBorder="1" applyAlignment="1">
      <alignment horizontal="right"/>
    </xf>
    <xf numFmtId="3" fontId="24" fillId="3" borderId="59" xfId="0" applyNumberFormat="1" applyFont="1" applyFill="1" applyBorder="1" applyAlignment="1">
      <alignment horizontal="right"/>
    </xf>
    <xf numFmtId="3" fontId="24" fillId="5" borderId="59" xfId="0" applyNumberFormat="1" applyFont="1" applyFill="1" applyBorder="1" applyAlignment="1">
      <alignment horizontal="right"/>
    </xf>
    <xf numFmtId="9" fontId="24" fillId="0" borderId="59" xfId="0" applyNumberFormat="1" applyFont="1" applyBorder="1" applyAlignment="1">
      <alignment horizontal="right"/>
    </xf>
    <xf numFmtId="3" fontId="25" fillId="5" borderId="2" xfId="2" applyNumberFormat="1" applyFont="1" applyFill="1" applyBorder="1" applyAlignment="1">
      <alignment horizontal="right"/>
    </xf>
    <xf numFmtId="3" fontId="24" fillId="3" borderId="60" xfId="0" applyNumberFormat="1" applyFont="1" applyFill="1" applyBorder="1" applyAlignment="1">
      <alignment horizontal="right"/>
    </xf>
    <xf numFmtId="3" fontId="24" fillId="5" borderId="60" xfId="0" applyNumberFormat="1" applyFont="1" applyFill="1" applyBorder="1" applyAlignment="1">
      <alignment horizontal="right"/>
    </xf>
    <xf numFmtId="9" fontId="24" fillId="0" borderId="60" xfId="0" applyNumberFormat="1" applyFont="1" applyBorder="1" applyAlignment="1">
      <alignment horizontal="right"/>
    </xf>
    <xf numFmtId="3" fontId="25" fillId="3" borderId="61" xfId="0" applyNumberFormat="1" applyFont="1" applyFill="1" applyBorder="1" applyAlignment="1">
      <alignment horizontal="right"/>
    </xf>
    <xf numFmtId="3" fontId="25" fillId="5" borderId="61" xfId="0" applyNumberFormat="1" applyFont="1" applyFill="1" applyBorder="1" applyAlignment="1">
      <alignment horizontal="right"/>
    </xf>
    <xf numFmtId="4" fontId="25" fillId="5" borderId="1" xfId="0" applyNumberFormat="1" applyFont="1" applyFill="1" applyBorder="1" applyAlignment="1">
      <alignment horizontal="right"/>
    </xf>
    <xf numFmtId="4" fontId="25" fillId="5" borderId="2" xfId="0" applyNumberFormat="1" applyFont="1" applyFill="1" applyBorder="1" applyAlignment="1">
      <alignment horizontal="right"/>
    </xf>
    <xf numFmtId="3" fontId="24" fillId="3" borderId="62" xfId="0" applyNumberFormat="1" applyFont="1" applyFill="1" applyBorder="1" applyAlignment="1">
      <alignment horizontal="right" vertical="center"/>
    </xf>
    <xf numFmtId="3" fontId="24" fillId="5" borderId="62" xfId="0" applyNumberFormat="1" applyFont="1" applyFill="1" applyBorder="1" applyAlignment="1">
      <alignment horizontal="right" vertical="center"/>
    </xf>
    <xf numFmtId="3" fontId="25" fillId="5" borderId="1" xfId="0" applyNumberFormat="1" applyFont="1" applyFill="1" applyBorder="1" applyAlignment="1">
      <alignment horizontal="right" vertical="center"/>
    </xf>
    <xf numFmtId="3" fontId="25" fillId="5" borderId="2" xfId="0" applyNumberFormat="1" applyFont="1" applyFill="1" applyBorder="1" applyAlignment="1">
      <alignment horizontal="right" vertical="center"/>
    </xf>
    <xf numFmtId="3" fontId="24" fillId="5" borderId="21" xfId="0" applyNumberFormat="1" applyFont="1" applyFill="1" applyBorder="1" applyAlignment="1">
      <alignment horizontal="right" vertical="center"/>
    </xf>
    <xf numFmtId="3" fontId="24" fillId="5" borderId="4" xfId="0" applyNumberFormat="1" applyFont="1" applyFill="1" applyBorder="1" applyAlignment="1">
      <alignment horizontal="right" vertical="center"/>
    </xf>
    <xf numFmtId="3" fontId="24" fillId="3" borderId="59" xfId="0" applyNumberFormat="1" applyFont="1" applyFill="1" applyBorder="1" applyAlignment="1">
      <alignment horizontal="right" vertical="center"/>
    </xf>
    <xf numFmtId="3" fontId="24" fillId="5" borderId="59" xfId="0" applyNumberFormat="1" applyFont="1" applyFill="1" applyBorder="1" applyAlignment="1">
      <alignment horizontal="right" vertical="center"/>
    </xf>
    <xf numFmtId="3" fontId="25" fillId="5" borderId="1" xfId="2" applyNumberFormat="1" applyFont="1" applyFill="1" applyBorder="1" applyAlignment="1">
      <alignment horizontal="right" vertical="center"/>
    </xf>
    <xf numFmtId="3" fontId="24" fillId="3" borderId="63" xfId="0" applyNumberFormat="1" applyFont="1" applyFill="1" applyBorder="1" applyAlignment="1">
      <alignment horizontal="right" vertical="center"/>
    </xf>
    <xf numFmtId="3" fontId="24" fillId="5" borderId="63" xfId="0" applyNumberFormat="1" applyFont="1" applyFill="1" applyBorder="1" applyAlignment="1">
      <alignment horizontal="right" vertical="center"/>
    </xf>
    <xf numFmtId="3" fontId="24" fillId="5" borderId="3" xfId="0" applyNumberFormat="1" applyFont="1" applyFill="1" applyBorder="1" applyAlignment="1">
      <alignment horizontal="right" vertical="center"/>
    </xf>
    <xf numFmtId="3" fontId="24" fillId="3" borderId="64" xfId="0" applyNumberFormat="1" applyFont="1" applyFill="1" applyBorder="1" applyAlignment="1">
      <alignment horizontal="right" vertical="center"/>
    </xf>
    <xf numFmtId="3" fontId="24" fillId="5" borderId="64" xfId="0" applyNumberFormat="1" applyFont="1" applyFill="1" applyBorder="1" applyAlignment="1">
      <alignment horizontal="right" vertical="center"/>
    </xf>
    <xf numFmtId="3" fontId="25" fillId="5" borderId="15" xfId="0" applyNumberFormat="1" applyFont="1" applyFill="1" applyBorder="1" applyAlignment="1">
      <alignment horizontal="right"/>
    </xf>
    <xf numFmtId="3" fontId="25" fillId="0" borderId="0" xfId="0" applyNumberFormat="1" applyFont="1" applyAlignment="1">
      <alignment horizontal="right"/>
    </xf>
    <xf numFmtId="3" fontId="25" fillId="5" borderId="16" xfId="0" applyNumberFormat="1" applyFont="1" applyFill="1" applyBorder="1" applyAlignment="1">
      <alignment horizontal="right"/>
    </xf>
    <xf numFmtId="3" fontId="25" fillId="5" borderId="24" xfId="0" applyNumberFormat="1" applyFont="1" applyFill="1" applyBorder="1" applyAlignment="1">
      <alignment horizontal="right"/>
    </xf>
    <xf numFmtId="3" fontId="24" fillId="5" borderId="17" xfId="0" applyNumberFormat="1" applyFont="1" applyFill="1" applyBorder="1" applyAlignment="1">
      <alignment horizontal="right"/>
    </xf>
    <xf numFmtId="3" fontId="24" fillId="0" borderId="0" xfId="0" applyNumberFormat="1" applyFont="1" applyAlignment="1">
      <alignment horizontal="right"/>
    </xf>
    <xf numFmtId="3" fontId="24" fillId="5" borderId="4" xfId="0" applyNumberFormat="1" applyFont="1" applyFill="1" applyBorder="1" applyAlignment="1">
      <alignment horizontal="right"/>
    </xf>
    <xf numFmtId="3" fontId="24" fillId="5" borderId="15" xfId="0" applyNumberFormat="1" applyFont="1" applyFill="1" applyBorder="1" applyAlignment="1">
      <alignment horizontal="right"/>
    </xf>
    <xf numFmtId="3" fontId="24" fillId="5" borderId="1" xfId="0" applyNumberFormat="1" applyFont="1" applyFill="1" applyBorder="1" applyAlignment="1">
      <alignment horizontal="right"/>
    </xf>
    <xf numFmtId="3" fontId="25" fillId="5" borderId="17" xfId="0" applyNumberFormat="1" applyFont="1" applyFill="1" applyBorder="1" applyAlignment="1">
      <alignment horizontal="right"/>
    </xf>
    <xf numFmtId="3" fontId="24" fillId="5" borderId="65" xfId="0" applyNumberFormat="1" applyFont="1" applyFill="1" applyBorder="1" applyAlignment="1">
      <alignment horizontal="right"/>
    </xf>
    <xf numFmtId="3" fontId="24" fillId="3" borderId="66" xfId="0" applyNumberFormat="1" applyFont="1" applyFill="1" applyBorder="1" applyAlignment="1">
      <alignment horizontal="right"/>
    </xf>
    <xf numFmtId="3" fontId="25" fillId="0" borderId="67" xfId="0" applyNumberFormat="1" applyFont="1" applyBorder="1" applyAlignment="1">
      <alignment horizontal="right"/>
    </xf>
    <xf numFmtId="3" fontId="24" fillId="0" borderId="67" xfId="0" applyNumberFormat="1" applyFont="1" applyBorder="1" applyAlignment="1">
      <alignment horizontal="right"/>
    </xf>
    <xf numFmtId="3" fontId="24" fillId="3" borderId="68" xfId="0" applyNumberFormat="1" applyFont="1" applyFill="1" applyBorder="1" applyAlignment="1">
      <alignment horizontal="right"/>
    </xf>
    <xf numFmtId="3" fontId="24" fillId="5" borderId="68" xfId="0" applyNumberFormat="1" applyFont="1" applyFill="1" applyBorder="1" applyAlignment="1">
      <alignment horizontal="right"/>
    </xf>
    <xf numFmtId="3" fontId="24" fillId="5" borderId="3" xfId="0" applyNumberFormat="1" applyFont="1" applyFill="1" applyBorder="1" applyAlignment="1">
      <alignment horizontal="right"/>
    </xf>
    <xf numFmtId="3" fontId="24" fillId="3" borderId="64" xfId="0" applyNumberFormat="1" applyFont="1" applyFill="1" applyBorder="1" applyAlignment="1">
      <alignment horizontal="right"/>
    </xf>
    <xf numFmtId="3" fontId="24" fillId="5" borderId="64" xfId="0" applyNumberFormat="1" applyFont="1" applyFill="1" applyBorder="1" applyAlignment="1">
      <alignment horizontal="right"/>
    </xf>
    <xf numFmtId="3" fontId="25" fillId="5" borderId="1" xfId="2" applyNumberFormat="1" applyFont="1" applyFill="1" applyBorder="1" applyAlignment="1">
      <alignment horizontal="right"/>
    </xf>
    <xf numFmtId="166" fontId="24" fillId="3" borderId="55" xfId="0" applyNumberFormat="1" applyFont="1" applyFill="1" applyBorder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15" fillId="2" borderId="0" xfId="0" applyFont="1" applyFill="1" applyAlignment="1">
      <alignment horizontal="left"/>
    </xf>
    <xf numFmtId="0" fontId="24" fillId="0" borderId="7" xfId="0" quotePrefix="1" applyFont="1" applyFill="1" applyBorder="1" applyAlignment="1">
      <alignment horizontal="right" wrapText="1"/>
    </xf>
    <xf numFmtId="0" fontId="24" fillId="0" borderId="43" xfId="0" quotePrefix="1" applyFont="1" applyFill="1" applyBorder="1" applyAlignment="1">
      <alignment horizontal="right" wrapText="1"/>
    </xf>
    <xf numFmtId="0" fontId="25" fillId="0" borderId="0" xfId="0" applyFont="1" applyAlignment="1">
      <alignment horizontal="left" wrapText="1"/>
    </xf>
    <xf numFmtId="0" fontId="24" fillId="0" borderId="7" xfId="0" applyFont="1" applyFill="1" applyBorder="1" applyAlignment="1">
      <alignment horizontal="right" wrapText="1"/>
    </xf>
    <xf numFmtId="0" fontId="24" fillId="0" borderId="43" xfId="0" applyFont="1" applyFill="1" applyBorder="1" applyAlignment="1">
      <alignment horizontal="right" wrapText="1"/>
    </xf>
    <xf numFmtId="0" fontId="34" fillId="0" borderId="7" xfId="0" applyFont="1" applyFill="1" applyBorder="1" applyAlignment="1">
      <alignment horizontal="right" wrapText="1"/>
    </xf>
    <xf numFmtId="0" fontId="34" fillId="0" borderId="43" xfId="0" applyFont="1" applyFill="1" applyBorder="1" applyAlignment="1">
      <alignment horizontal="right" wrapText="1"/>
    </xf>
    <xf numFmtId="0" fontId="26" fillId="0" borderId="7" xfId="0" quotePrefix="1" applyFont="1" applyFill="1" applyBorder="1" applyAlignment="1">
      <alignment horizontal="right" wrapText="1"/>
    </xf>
    <xf numFmtId="0" fontId="26" fillId="0" borderId="43" xfId="0" quotePrefix="1" applyFont="1" applyFill="1" applyBorder="1" applyAlignment="1">
      <alignment horizontal="right" wrapText="1"/>
    </xf>
    <xf numFmtId="0" fontId="22" fillId="0" borderId="0" xfId="0" applyFont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24" fillId="0" borderId="28" xfId="0" applyFont="1" applyBorder="1" applyAlignment="1">
      <alignment horizontal="center"/>
    </xf>
    <xf numFmtId="0" fontId="24" fillId="0" borderId="28" xfId="0" applyFont="1" applyBorder="1" applyAlignment="1">
      <alignment horizontal="center" wrapText="1"/>
    </xf>
  </cellXfs>
  <cellStyles count="8">
    <cellStyle name="Hyperlink" xfId="3" builtinId="8"/>
    <cellStyle name="Normal" xfId="0" builtinId="0"/>
    <cellStyle name="Normal 2" xfId="5" xr:uid="{00000000-0005-0000-0000-000001000000}"/>
    <cellStyle name="Percent" xfId="2" builtinId="5"/>
    <cellStyle name="Percent 2" xfId="6" xr:uid="{00000000-0005-0000-0000-000003000000}"/>
    <cellStyle name="Standard 2" xfId="1" xr:uid="{00000000-0005-0000-0000-000006000000}"/>
    <cellStyle name="Standard 3" xfId="4" xr:uid="{00000000-0005-0000-0000-000007000000}"/>
    <cellStyle name="Standard 4" xfId="7" xr:uid="{00000000-0005-0000-0000-000008000000}"/>
  </cellStyles>
  <dxfs count="0"/>
  <tableStyles count="0" defaultTableStyle="TableStyleMedium2" defaultPivotStyle="PivotStyleMedium9"/>
  <colors>
    <mruColors>
      <color rgb="FF9A50F8"/>
      <color rgb="FF344C64"/>
      <color rgb="FFF4F4EC"/>
      <color rgb="FFEBDCFE"/>
      <color rgb="FF011F3D"/>
      <color rgb="FF7F7F7F"/>
      <color rgb="FF0899CC"/>
      <color rgb="FFE7F5FB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investor.relations@softwareag.com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8:G23"/>
  <sheetViews>
    <sheetView showGridLines="0" tabSelected="1" zoomScaleNormal="100" zoomScalePageLayoutView="80" workbookViewId="0"/>
  </sheetViews>
  <sheetFormatPr defaultColWidth="9.140625" defaultRowHeight="14.25" x14ac:dyDescent="0.2"/>
  <cols>
    <col min="1" max="1" width="2.7109375" style="21" customWidth="1"/>
    <col min="2" max="2" width="16.140625" style="2" bestFit="1" customWidth="1"/>
    <col min="3" max="16384" width="9.140625" style="2"/>
  </cols>
  <sheetData>
    <row r="8" spans="2:7" ht="35.25" x14ac:dyDescent="0.5">
      <c r="B8" s="300" t="s">
        <v>121</v>
      </c>
      <c r="C8" s="300"/>
      <c r="D8" s="300"/>
      <c r="E8" s="300"/>
      <c r="F8" s="36"/>
      <c r="G8" s="36"/>
    </row>
    <row r="9" spans="2:7" ht="35.25" x14ac:dyDescent="0.5">
      <c r="B9" s="300" t="s">
        <v>11</v>
      </c>
      <c r="C9" s="300"/>
      <c r="D9" s="300"/>
      <c r="E9" s="300"/>
      <c r="F9" s="300"/>
      <c r="G9" s="300"/>
    </row>
    <row r="10" spans="2:7" ht="35.25" x14ac:dyDescent="0.5">
      <c r="B10" s="300" t="s">
        <v>169</v>
      </c>
      <c r="C10" s="300"/>
      <c r="D10" s="300"/>
      <c r="E10" s="300"/>
      <c r="F10" s="36"/>
      <c r="G10" s="36"/>
    </row>
    <row r="11" spans="2:7" ht="26.25" x14ac:dyDescent="0.4">
      <c r="B11" s="3"/>
    </row>
    <row r="20" spans="2:2" ht="18.75" x14ac:dyDescent="0.3">
      <c r="B20" s="197">
        <v>44309</v>
      </c>
    </row>
    <row r="21" spans="2:2" ht="18" x14ac:dyDescent="0.25">
      <c r="B21" s="198" t="s">
        <v>12</v>
      </c>
    </row>
    <row r="23" spans="2:2" x14ac:dyDescent="0.2">
      <c r="B23" s="8"/>
    </row>
  </sheetData>
  <mergeCells count="3">
    <mergeCell ref="B10:E10"/>
    <mergeCell ref="B9:G9"/>
    <mergeCell ref="B8:E8"/>
  </mergeCells>
  <pageMargins left="0.7" right="0.7" top="0.75" bottom="0.75" header="0.3" footer="0.3"/>
  <pageSetup orientation="portrait" r:id="rId1"/>
  <headerFooter>
    <oddHeader>&amp;L       &amp;G</oddHeader>
    <oddFooter>&amp;L© 2021 Software AG. All rights reserved.&amp;C&amp;P</oddFooter>
  </headerFooter>
  <customProperties>
    <customPr name="_pios_id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178F4-E52A-441D-BA1B-178745C06FDA}">
  <sheetPr>
    <pageSetUpPr fitToPage="1"/>
  </sheetPr>
  <dimension ref="K1"/>
  <sheetViews>
    <sheetView showGridLines="0" showRuler="0" zoomScaleNormal="100" zoomScalePageLayoutView="55" workbookViewId="0"/>
  </sheetViews>
  <sheetFormatPr defaultColWidth="11.42578125" defaultRowHeight="15" x14ac:dyDescent="0.25"/>
  <sheetData>
    <row r="1" spans="11:11" x14ac:dyDescent="0.25">
      <c r="K1" s="1" t="s">
        <v>1</v>
      </c>
    </row>
  </sheetData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&amp;C
&amp;G</oddHeader>
    <oddFooter>&amp;L© 2021 Software AG. All rights reserved.&amp;C&amp;P</oddFooter>
  </headerFooter>
  <customProperties>
    <customPr name="_pios_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6:G23"/>
  <sheetViews>
    <sheetView showGridLines="0" zoomScaleNormal="100" zoomScaleSheetLayoutView="130" workbookViewId="0"/>
  </sheetViews>
  <sheetFormatPr defaultColWidth="11.42578125" defaultRowHeight="14.25" x14ac:dyDescent="0.2"/>
  <cols>
    <col min="1" max="1" width="2.7109375" style="2" customWidth="1"/>
    <col min="2" max="2" width="7.140625" style="2" customWidth="1"/>
    <col min="3" max="16384" width="11.42578125" style="2"/>
  </cols>
  <sheetData>
    <row r="6" spans="2:7" ht="18" x14ac:dyDescent="0.25">
      <c r="B6" s="37" t="s">
        <v>13</v>
      </c>
    </row>
    <row r="9" spans="2:7" x14ac:dyDescent="0.2">
      <c r="B9" s="38" t="s">
        <v>14</v>
      </c>
      <c r="C9" s="38" t="s">
        <v>170</v>
      </c>
      <c r="D9" s="39"/>
      <c r="E9" s="39"/>
      <c r="F9" s="39"/>
      <c r="G9" s="39"/>
    </row>
    <row r="10" spans="2:7" x14ac:dyDescent="0.2">
      <c r="B10" s="38"/>
      <c r="C10" s="38"/>
      <c r="D10" s="39"/>
      <c r="E10" s="39"/>
      <c r="F10" s="39"/>
      <c r="G10" s="39"/>
    </row>
    <row r="11" spans="2:7" x14ac:dyDescent="0.2">
      <c r="B11" s="38" t="s">
        <v>15</v>
      </c>
      <c r="C11" s="38" t="s">
        <v>171</v>
      </c>
      <c r="D11" s="39"/>
      <c r="E11" s="39"/>
      <c r="F11" s="39"/>
      <c r="G11" s="39"/>
    </row>
    <row r="12" spans="2:7" x14ac:dyDescent="0.2">
      <c r="B12" s="38"/>
      <c r="C12" s="38"/>
      <c r="D12" s="39"/>
      <c r="E12" s="39"/>
      <c r="F12" s="39"/>
      <c r="G12" s="39"/>
    </row>
    <row r="13" spans="2:7" x14ac:dyDescent="0.2">
      <c r="B13" s="38" t="s">
        <v>16</v>
      </c>
      <c r="C13" s="38" t="s">
        <v>172</v>
      </c>
      <c r="D13" s="39"/>
      <c r="E13" s="39"/>
      <c r="F13" s="39"/>
      <c r="G13" s="39"/>
    </row>
    <row r="14" spans="2:7" x14ac:dyDescent="0.2">
      <c r="B14" s="38"/>
      <c r="C14" s="38"/>
      <c r="D14" s="39"/>
      <c r="E14" s="39"/>
      <c r="F14" s="39"/>
      <c r="G14" s="39"/>
    </row>
    <row r="15" spans="2:7" x14ac:dyDescent="0.2">
      <c r="B15" s="38" t="s">
        <v>17</v>
      </c>
      <c r="C15" s="38" t="s">
        <v>173</v>
      </c>
      <c r="D15" s="39"/>
      <c r="E15" s="39"/>
      <c r="F15" s="39"/>
      <c r="G15" s="39"/>
    </row>
    <row r="16" spans="2:7" x14ac:dyDescent="0.2">
      <c r="B16" s="38"/>
      <c r="C16" s="38"/>
      <c r="D16" s="39"/>
      <c r="E16" s="39"/>
      <c r="F16" s="39"/>
      <c r="G16" s="39"/>
    </row>
    <row r="17" spans="2:7" x14ac:dyDescent="0.2">
      <c r="B17" s="38" t="s">
        <v>93</v>
      </c>
      <c r="C17" s="38" t="s">
        <v>174</v>
      </c>
      <c r="D17" s="39"/>
      <c r="E17" s="39"/>
      <c r="F17" s="39"/>
      <c r="G17" s="39"/>
    </row>
    <row r="18" spans="2:7" x14ac:dyDescent="0.2">
      <c r="B18" s="38"/>
      <c r="C18" s="38"/>
      <c r="D18" s="39"/>
      <c r="E18" s="39"/>
      <c r="F18" s="39"/>
      <c r="G18" s="39"/>
    </row>
    <row r="19" spans="2:7" x14ac:dyDescent="0.2">
      <c r="B19" s="38" t="s">
        <v>18</v>
      </c>
      <c r="C19" s="38" t="s">
        <v>175</v>
      </c>
      <c r="D19" s="38"/>
      <c r="E19" s="38"/>
      <c r="F19" s="39"/>
      <c r="G19" s="39"/>
    </row>
    <row r="20" spans="2:7" x14ac:dyDescent="0.2">
      <c r="B20" s="4"/>
      <c r="C20" s="4"/>
      <c r="D20" s="4"/>
      <c r="E20" s="4"/>
    </row>
    <row r="21" spans="2:7" x14ac:dyDescent="0.2">
      <c r="B21" s="4"/>
      <c r="C21" s="4"/>
      <c r="D21" s="4"/>
      <c r="E21" s="4"/>
    </row>
    <row r="22" spans="2:7" x14ac:dyDescent="0.2">
      <c r="B22" s="4"/>
      <c r="D22" s="4"/>
      <c r="E22" s="4"/>
    </row>
    <row r="23" spans="2:7" x14ac:dyDescent="0.2">
      <c r="B23" s="4"/>
      <c r="C23" s="4"/>
      <c r="D23" s="4"/>
      <c r="E23" s="4"/>
    </row>
  </sheetData>
  <pageMargins left="0.43307086614173229" right="0.23622047244094491" top="0.74803149606299213" bottom="0.74803149606299213" header="0.31496062992125984" footer="0.31496062992125984"/>
  <pageSetup paperSize="9" scale="95" orientation="portrait" r:id="rId1"/>
  <headerFooter>
    <oddFooter>&amp;L&amp;"Arial,Standard"© 2021 Software AG. All rights reserved.&amp;C&amp;"Arial,Standard"&amp;P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3"/>
  <sheetViews>
    <sheetView showGridLines="0" zoomScaleNormal="100" workbookViewId="0"/>
  </sheetViews>
  <sheetFormatPr defaultColWidth="9.140625" defaultRowHeight="14.25" x14ac:dyDescent="0.2"/>
  <cols>
    <col min="1" max="1" width="3.5703125" style="39" customWidth="1"/>
    <col min="2" max="2" width="33.5703125" style="39" customWidth="1"/>
    <col min="3" max="7" width="9.7109375" style="39" customWidth="1"/>
    <col min="8" max="16384" width="9.140625" style="39"/>
  </cols>
  <sheetData>
    <row r="1" spans="1:7" ht="15.75" x14ac:dyDescent="0.25">
      <c r="B1" s="155" t="str">
        <f>Inhaltsverzeichnis!C9</f>
        <v>Kennzahlen im Überblick zum 31. März 2021 und 2020</v>
      </c>
      <c r="C1" s="95"/>
      <c r="D1" s="95"/>
      <c r="E1" s="95"/>
      <c r="F1" s="95"/>
      <c r="G1" s="95"/>
    </row>
    <row r="2" spans="1:7" x14ac:dyDescent="0.2">
      <c r="B2" s="103" t="s">
        <v>26</v>
      </c>
      <c r="C2" s="104"/>
      <c r="D2" s="104"/>
      <c r="E2" s="104"/>
      <c r="F2" s="104"/>
      <c r="G2" s="104"/>
    </row>
    <row r="3" spans="1:7" ht="12.75" customHeight="1" x14ac:dyDescent="0.2">
      <c r="A3" s="105"/>
      <c r="B3" s="106"/>
      <c r="C3" s="107"/>
      <c r="D3" s="107"/>
      <c r="E3" s="107"/>
      <c r="F3" s="108"/>
      <c r="G3" s="108"/>
    </row>
    <row r="4" spans="1:7" ht="14.25" customHeight="1" x14ac:dyDescent="0.2">
      <c r="B4" s="109" t="s">
        <v>19</v>
      </c>
      <c r="C4" s="304" t="s">
        <v>176</v>
      </c>
      <c r="D4" s="306" t="s">
        <v>177</v>
      </c>
      <c r="E4" s="304" t="s">
        <v>178</v>
      </c>
      <c r="F4" s="308" t="s">
        <v>147</v>
      </c>
      <c r="G4" s="301" t="s">
        <v>153</v>
      </c>
    </row>
    <row r="5" spans="1:7" ht="20.100000000000001" customHeight="1" thickBot="1" x14ac:dyDescent="0.25">
      <c r="B5" s="143" t="s">
        <v>20</v>
      </c>
      <c r="C5" s="305"/>
      <c r="D5" s="307"/>
      <c r="E5" s="305"/>
      <c r="F5" s="309"/>
      <c r="G5" s="302"/>
    </row>
    <row r="6" spans="1:7" ht="15" customHeight="1" thickTop="1" thickBot="1" x14ac:dyDescent="0.25">
      <c r="B6" s="118" t="s">
        <v>21</v>
      </c>
      <c r="C6" s="211">
        <v>183.1</v>
      </c>
      <c r="D6" s="212">
        <v>192</v>
      </c>
      <c r="E6" s="213">
        <v>207</v>
      </c>
      <c r="F6" s="214">
        <v>-0.12</v>
      </c>
      <c r="G6" s="215">
        <v>-7.0000000000000007E-2</v>
      </c>
    </row>
    <row r="7" spans="1:7" ht="15" customHeight="1" x14ac:dyDescent="0.2">
      <c r="B7" s="111" t="s">
        <v>196</v>
      </c>
      <c r="C7" s="147">
        <v>98.9</v>
      </c>
      <c r="D7" s="216">
        <v>103.2</v>
      </c>
      <c r="E7" s="217">
        <v>103.5</v>
      </c>
      <c r="F7" s="112">
        <v>-0.04</v>
      </c>
      <c r="G7" s="113">
        <v>0</v>
      </c>
    </row>
    <row r="8" spans="1:7" ht="15" customHeight="1" x14ac:dyDescent="0.2">
      <c r="B8" s="114" t="s">
        <v>10</v>
      </c>
      <c r="C8" s="148">
        <v>47.5</v>
      </c>
      <c r="D8" s="218">
        <v>50.8</v>
      </c>
      <c r="E8" s="219">
        <v>57.4</v>
      </c>
      <c r="F8" s="115">
        <v>-0.17</v>
      </c>
      <c r="G8" s="116">
        <v>-0.12</v>
      </c>
    </row>
    <row r="9" spans="1:7" s="146" customFormat="1" ht="5.0999999999999996" customHeight="1" x14ac:dyDescent="0.2">
      <c r="B9" s="154"/>
      <c r="C9" s="220"/>
      <c r="D9" s="221"/>
      <c r="E9" s="220"/>
      <c r="F9" s="222"/>
      <c r="G9" s="223"/>
    </row>
    <row r="10" spans="1:7" ht="15" customHeight="1" x14ac:dyDescent="0.2">
      <c r="B10" s="111" t="s">
        <v>28</v>
      </c>
      <c r="C10" s="147">
        <v>38.5</v>
      </c>
      <c r="D10" s="216">
        <v>40.200000000000003</v>
      </c>
      <c r="E10" s="217">
        <v>46.7</v>
      </c>
      <c r="F10" s="112">
        <v>-0.18</v>
      </c>
      <c r="G10" s="113">
        <v>-0.14000000000000001</v>
      </c>
    </row>
    <row r="11" spans="1:7" ht="15" customHeight="1" x14ac:dyDescent="0.2">
      <c r="B11" s="114" t="s">
        <v>29</v>
      </c>
      <c r="C11" s="148">
        <v>98.5</v>
      </c>
      <c r="D11" s="218">
        <v>104</v>
      </c>
      <c r="E11" s="219">
        <v>107.3</v>
      </c>
      <c r="F11" s="115">
        <v>-0.08</v>
      </c>
      <c r="G11" s="116">
        <v>-0.03</v>
      </c>
    </row>
    <row r="12" spans="1:7" ht="15" customHeight="1" x14ac:dyDescent="0.2">
      <c r="B12" s="114" t="s">
        <v>112</v>
      </c>
      <c r="C12" s="148">
        <v>9.5</v>
      </c>
      <c r="D12" s="218">
        <v>9.8000000000000007</v>
      </c>
      <c r="E12" s="219">
        <v>6.9</v>
      </c>
      <c r="F12" s="115">
        <v>0.37</v>
      </c>
      <c r="G12" s="116">
        <v>0.42</v>
      </c>
    </row>
    <row r="13" spans="1:7" s="146" customFormat="1" ht="5.0999999999999996" customHeight="1" x14ac:dyDescent="0.2">
      <c r="C13" s="117"/>
      <c r="D13" s="224"/>
      <c r="E13" s="117"/>
      <c r="F13" s="39"/>
      <c r="G13" s="39"/>
    </row>
    <row r="14" spans="1:7" ht="15" thickBot="1" x14ac:dyDescent="0.25">
      <c r="B14" s="118" t="s">
        <v>150</v>
      </c>
      <c r="C14" s="211">
        <v>88.8</v>
      </c>
      <c r="D14" s="212">
        <v>93.4</v>
      </c>
      <c r="E14" s="213">
        <v>90.1</v>
      </c>
      <c r="F14" s="214">
        <v>-0.01</v>
      </c>
      <c r="G14" s="215">
        <v>0.04</v>
      </c>
    </row>
    <row r="15" spans="1:7" ht="15" customHeight="1" x14ac:dyDescent="0.2">
      <c r="B15" s="111" t="s">
        <v>198</v>
      </c>
      <c r="C15" s="147">
        <v>67.400000000000006</v>
      </c>
      <c r="D15" s="216">
        <v>70.2</v>
      </c>
      <c r="E15" s="217">
        <v>58</v>
      </c>
      <c r="F15" s="112">
        <v>0.16</v>
      </c>
      <c r="G15" s="112">
        <v>0.21</v>
      </c>
    </row>
    <row r="16" spans="1:7" ht="15" customHeight="1" x14ac:dyDescent="0.2">
      <c r="B16" s="114" t="s">
        <v>154</v>
      </c>
      <c r="C16" s="148">
        <v>21.4</v>
      </c>
      <c r="D16" s="218">
        <v>23.2</v>
      </c>
      <c r="E16" s="219">
        <v>32.1</v>
      </c>
      <c r="F16" s="115">
        <v>-0.33</v>
      </c>
      <c r="G16" s="115">
        <v>-0.28000000000000003</v>
      </c>
    </row>
    <row r="17" spans="2:7" ht="12" customHeight="1" x14ac:dyDescent="0.2">
      <c r="C17" s="144"/>
      <c r="D17" s="145"/>
      <c r="E17" s="144"/>
      <c r="F17" s="146"/>
      <c r="G17" s="146"/>
    </row>
    <row r="18" spans="2:7" ht="12" customHeight="1" x14ac:dyDescent="0.2">
      <c r="C18" s="144"/>
      <c r="D18" s="145"/>
      <c r="E18" s="144"/>
      <c r="F18" s="146"/>
      <c r="G18" s="146"/>
    </row>
    <row r="19" spans="2:7" ht="25.15" customHeight="1" x14ac:dyDescent="0.2">
      <c r="C19" s="156" t="s">
        <v>179</v>
      </c>
      <c r="D19" s="157" t="s">
        <v>180</v>
      </c>
      <c r="E19" s="156" t="s">
        <v>181</v>
      </c>
      <c r="F19" s="158" t="s">
        <v>182</v>
      </c>
      <c r="G19" s="159" t="s">
        <v>155</v>
      </c>
    </row>
    <row r="20" spans="2:7" ht="15" thickBot="1" x14ac:dyDescent="0.25">
      <c r="B20" s="118" t="s">
        <v>188</v>
      </c>
      <c r="C20" s="211">
        <v>522.6</v>
      </c>
      <c r="D20" s="225">
        <v>537.79999999999995</v>
      </c>
      <c r="E20" s="213">
        <v>487.8</v>
      </c>
      <c r="F20" s="214">
        <v>7.0000000000000007E-2</v>
      </c>
      <c r="G20" s="215">
        <v>0.1</v>
      </c>
    </row>
    <row r="21" spans="2:7" x14ac:dyDescent="0.2">
      <c r="B21" s="111" t="s">
        <v>196</v>
      </c>
      <c r="C21" s="147">
        <v>368.7</v>
      </c>
      <c r="D21" s="226">
        <v>377.8</v>
      </c>
      <c r="E21" s="217">
        <v>341</v>
      </c>
      <c r="F21" s="119">
        <v>0.08</v>
      </c>
      <c r="G21" s="119">
        <v>0.11</v>
      </c>
    </row>
    <row r="22" spans="2:7" x14ac:dyDescent="0.2">
      <c r="B22" s="114" t="s">
        <v>10</v>
      </c>
      <c r="C22" s="147">
        <v>154</v>
      </c>
      <c r="D22" s="227">
        <v>160</v>
      </c>
      <c r="E22" s="217">
        <v>146.80000000000001</v>
      </c>
      <c r="F22" s="119">
        <v>0.05</v>
      </c>
      <c r="G22" s="119">
        <v>0.09</v>
      </c>
    </row>
    <row r="23" spans="2:7" ht="12" customHeight="1" x14ac:dyDescent="0.2">
      <c r="B23" s="120"/>
      <c r="C23" s="117"/>
      <c r="D23" s="121"/>
      <c r="E23" s="122"/>
    </row>
    <row r="24" spans="2:7" ht="15" thickBot="1" x14ac:dyDescent="0.25">
      <c r="B24" s="120"/>
      <c r="C24" s="160" t="s">
        <v>183</v>
      </c>
      <c r="D24" s="160" t="s">
        <v>184</v>
      </c>
      <c r="E24" s="161" t="s">
        <v>148</v>
      </c>
    </row>
    <row r="25" spans="2:7" ht="25.15" customHeight="1" thickTop="1" thickBot="1" x14ac:dyDescent="0.25">
      <c r="B25" s="118" t="s">
        <v>89</v>
      </c>
      <c r="C25" s="297">
        <v>24.5</v>
      </c>
      <c r="D25" s="228">
        <v>39.700000000000003</v>
      </c>
      <c r="E25" s="229">
        <v>-0.38</v>
      </c>
    </row>
    <row r="26" spans="2:7" ht="15" customHeight="1" x14ac:dyDescent="0.2">
      <c r="B26" s="123" t="s">
        <v>22</v>
      </c>
      <c r="C26" s="149">
        <v>0.13400000000000001</v>
      </c>
      <c r="D26" s="230">
        <v>0.192</v>
      </c>
      <c r="E26" s="124"/>
    </row>
    <row r="27" spans="2:7" ht="15" customHeight="1" x14ac:dyDescent="0.2">
      <c r="B27" s="125" t="s">
        <v>197</v>
      </c>
      <c r="C27" s="150">
        <v>2.6</v>
      </c>
      <c r="D27" s="231">
        <v>13.4</v>
      </c>
      <c r="E27" s="126">
        <v>-0.81</v>
      </c>
    </row>
    <row r="28" spans="2:7" ht="15" customHeight="1" x14ac:dyDescent="0.2">
      <c r="B28" s="127" t="s">
        <v>90</v>
      </c>
      <c r="C28" s="151">
        <v>2.5999999999999999E-2</v>
      </c>
      <c r="D28" s="232">
        <v>0.129</v>
      </c>
      <c r="E28" s="128"/>
    </row>
    <row r="29" spans="2:7" ht="15" customHeight="1" x14ac:dyDescent="0.2">
      <c r="B29" s="125" t="s">
        <v>91</v>
      </c>
      <c r="C29" s="150">
        <v>31.1</v>
      </c>
      <c r="D29" s="231">
        <v>37.200000000000003</v>
      </c>
      <c r="E29" s="126">
        <v>-0.16</v>
      </c>
    </row>
    <row r="30" spans="2:7" ht="15" customHeight="1" x14ac:dyDescent="0.2">
      <c r="B30" s="127" t="s">
        <v>90</v>
      </c>
      <c r="C30" s="151">
        <v>0.65400000000000003</v>
      </c>
      <c r="D30" s="232">
        <v>0.64700000000000002</v>
      </c>
      <c r="E30" s="128"/>
    </row>
    <row r="31" spans="2:7" ht="15" customHeight="1" thickBot="1" x14ac:dyDescent="0.25">
      <c r="B31" s="129" t="s">
        <v>151</v>
      </c>
      <c r="C31" s="233">
        <v>15.3</v>
      </c>
      <c r="D31" s="234">
        <v>28.7</v>
      </c>
      <c r="E31" s="235">
        <v>-0.47</v>
      </c>
    </row>
    <row r="32" spans="2:7" ht="15" customHeight="1" thickBot="1" x14ac:dyDescent="0.25">
      <c r="B32" s="110" t="s">
        <v>88</v>
      </c>
      <c r="C32" s="236">
        <v>17</v>
      </c>
      <c r="D32" s="237">
        <v>27.9</v>
      </c>
      <c r="E32" s="238">
        <v>-0.39</v>
      </c>
    </row>
    <row r="33" spans="2:6" ht="15" customHeight="1" thickBot="1" x14ac:dyDescent="0.25">
      <c r="B33" s="110" t="s">
        <v>156</v>
      </c>
      <c r="C33" s="239">
        <v>0.23</v>
      </c>
      <c r="D33" s="240">
        <v>0.38</v>
      </c>
      <c r="E33" s="238">
        <v>-0.39</v>
      </c>
    </row>
    <row r="34" spans="2:6" ht="15" customHeight="1" thickBot="1" x14ac:dyDescent="0.25">
      <c r="B34" s="110" t="s">
        <v>109</v>
      </c>
      <c r="C34" s="241">
        <v>47</v>
      </c>
      <c r="D34" s="242">
        <v>61.5</v>
      </c>
      <c r="E34" s="214">
        <f>(C34-D34)/D34</f>
        <v>-0.23577235772357724</v>
      </c>
    </row>
    <row r="35" spans="2:6" ht="15" customHeight="1" x14ac:dyDescent="0.2">
      <c r="B35" s="130" t="s">
        <v>157</v>
      </c>
      <c r="C35" s="152">
        <v>-3.9</v>
      </c>
      <c r="D35" s="243">
        <v>-5.5</v>
      </c>
      <c r="E35" s="131">
        <f>(C35-D35)/D35</f>
        <v>-0.29090909090909095</v>
      </c>
    </row>
    <row r="36" spans="2:6" ht="15" customHeight="1" x14ac:dyDescent="0.2">
      <c r="B36" s="130" t="s">
        <v>132</v>
      </c>
      <c r="C36" s="152">
        <v>-3.3</v>
      </c>
      <c r="D36" s="243">
        <v>-4</v>
      </c>
      <c r="E36" s="131">
        <f>(C36-D36)/D36</f>
        <v>-0.17500000000000004</v>
      </c>
    </row>
    <row r="37" spans="2:6" ht="15" customHeight="1" thickBot="1" x14ac:dyDescent="0.25">
      <c r="B37" s="129" t="s">
        <v>124</v>
      </c>
      <c r="C37" s="244">
        <v>39.799999999999997</v>
      </c>
      <c r="D37" s="234">
        <v>52</v>
      </c>
      <c r="E37" s="235">
        <f>(C37-D37)/D37</f>
        <v>-0.23461538461538467</v>
      </c>
    </row>
    <row r="38" spans="2:6" ht="15" customHeight="1" thickBot="1" x14ac:dyDescent="0.25">
      <c r="B38" s="110" t="s">
        <v>152</v>
      </c>
      <c r="C38" s="245">
        <v>0.54</v>
      </c>
      <c r="D38" s="240">
        <v>0.7</v>
      </c>
      <c r="E38" s="238">
        <f>(C38-D38)/D38</f>
        <v>-0.22857142857142848</v>
      </c>
    </row>
    <row r="39" spans="2:6" ht="12" customHeight="1" x14ac:dyDescent="0.2">
      <c r="B39" s="132"/>
      <c r="C39" s="144"/>
      <c r="D39" s="153"/>
      <c r="E39" s="122"/>
    </row>
    <row r="40" spans="2:6" ht="25.15" customHeight="1" thickBot="1" x14ac:dyDescent="0.25">
      <c r="B40" s="118" t="s">
        <v>23</v>
      </c>
      <c r="C40" s="162" t="s">
        <v>185</v>
      </c>
      <c r="D40" s="162" t="s">
        <v>162</v>
      </c>
      <c r="E40" s="163" t="s">
        <v>148</v>
      </c>
    </row>
    <row r="41" spans="2:6" ht="15" thickBot="1" x14ac:dyDescent="0.25">
      <c r="B41" s="110" t="s">
        <v>24</v>
      </c>
      <c r="C41" s="236">
        <v>2084.1</v>
      </c>
      <c r="D41" s="246">
        <v>2039.9</v>
      </c>
      <c r="E41" s="238">
        <f>(C41-D41)/D41</f>
        <v>2.1667728810235706E-2</v>
      </c>
    </row>
    <row r="42" spans="2:6" x14ac:dyDescent="0.2">
      <c r="B42" s="130" t="s">
        <v>25</v>
      </c>
      <c r="C42" s="152">
        <v>528</v>
      </c>
      <c r="D42" s="243">
        <v>480</v>
      </c>
      <c r="E42" s="133">
        <f>(C42-D42)/D42</f>
        <v>0.1</v>
      </c>
    </row>
    <row r="43" spans="2:6" x14ac:dyDescent="0.2">
      <c r="B43" s="125" t="s">
        <v>94</v>
      </c>
      <c r="C43" s="150">
        <v>265.10000000000002</v>
      </c>
      <c r="D43" s="231">
        <v>220.1</v>
      </c>
      <c r="E43" s="134">
        <f>(C43-D43)/D43</f>
        <v>0.20445252158109964</v>
      </c>
    </row>
    <row r="44" spans="2:6" ht="15" customHeight="1" thickBot="1" x14ac:dyDescent="0.25">
      <c r="B44" s="129" t="s">
        <v>92</v>
      </c>
      <c r="C44" s="247">
        <v>4669</v>
      </c>
      <c r="D44" s="248">
        <v>4700</v>
      </c>
      <c r="E44" s="249">
        <v>-0.01</v>
      </c>
    </row>
    <row r="45" spans="2:6" x14ac:dyDescent="0.2">
      <c r="B45" s="136"/>
      <c r="C45" s="137"/>
      <c r="D45" s="137"/>
      <c r="E45" s="137"/>
      <c r="F45" s="138"/>
    </row>
    <row r="46" spans="2:6" ht="14.25" customHeight="1" x14ac:dyDescent="0.2">
      <c r="B46" s="139" t="s">
        <v>158</v>
      </c>
      <c r="C46" s="140"/>
      <c r="D46" s="140"/>
      <c r="E46" s="140"/>
      <c r="F46" s="141"/>
    </row>
    <row r="47" spans="2:6" s="139" customFormat="1" ht="14.25" customHeight="1" x14ac:dyDescent="0.2">
      <c r="B47" s="139" t="s">
        <v>186</v>
      </c>
    </row>
    <row r="48" spans="2:6" s="139" customFormat="1" ht="14.25" customHeight="1" x14ac:dyDescent="0.2">
      <c r="B48" s="139" t="s">
        <v>159</v>
      </c>
    </row>
    <row r="49" spans="2:6" s="139" customFormat="1" ht="14.25" customHeight="1" x14ac:dyDescent="0.2">
      <c r="B49" s="139" t="s">
        <v>160</v>
      </c>
    </row>
    <row r="50" spans="2:6" s="139" customFormat="1" ht="14.25" customHeight="1" x14ac:dyDescent="0.2">
      <c r="B50" s="139" t="s">
        <v>161</v>
      </c>
    </row>
    <row r="51" spans="2:6" s="139" customFormat="1" ht="14.25" customHeight="1" x14ac:dyDescent="0.2"/>
    <row r="52" spans="2:6" ht="36.75" customHeight="1" x14ac:dyDescent="0.2">
      <c r="B52" s="303" t="s">
        <v>113</v>
      </c>
      <c r="C52" s="303"/>
      <c r="D52" s="303"/>
      <c r="E52" s="303"/>
      <c r="F52" s="303"/>
    </row>
    <row r="53" spans="2:6" x14ac:dyDescent="0.2">
      <c r="B53" s="142"/>
      <c r="C53" s="142"/>
      <c r="D53" s="142"/>
      <c r="E53" s="142"/>
      <c r="F53" s="142"/>
    </row>
  </sheetData>
  <mergeCells count="6">
    <mergeCell ref="G4:G5"/>
    <mergeCell ref="B52:F52"/>
    <mergeCell ref="C4:C5"/>
    <mergeCell ref="D4:D5"/>
    <mergeCell ref="E4:E5"/>
    <mergeCell ref="F4:F5"/>
  </mergeCells>
  <pageMargins left="0.43307086614173229" right="0.23622047244094491" top="0.74803149606299213" bottom="0.74803149606299213" header="0.31496062992125984" footer="0.31496062992125984"/>
  <pageSetup paperSize="9" scale="95" orientation="portrait" r:id="rId1"/>
  <headerFooter>
    <oddFooter>&amp;L© 2021 Software AG. All rights reserved.&amp;C&amp;P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E32"/>
  <sheetViews>
    <sheetView showGridLines="0" zoomScale="125" zoomScaleNormal="125" zoomScaleSheetLayoutView="125" workbookViewId="0"/>
  </sheetViews>
  <sheetFormatPr defaultColWidth="9.140625" defaultRowHeight="14.25" x14ac:dyDescent="0.2"/>
  <cols>
    <col min="1" max="1" width="3.5703125" style="2" customWidth="1"/>
    <col min="2" max="2" width="44.5703125" style="2" customWidth="1"/>
    <col min="3" max="5" width="12.5703125" style="2" customWidth="1"/>
    <col min="6" max="16384" width="9.140625" style="2"/>
  </cols>
  <sheetData>
    <row r="1" spans="1:5" s="13" customFormat="1" ht="15.75" x14ac:dyDescent="0.25">
      <c r="A1" s="14"/>
      <c r="B1" s="164" t="str">
        <f>Inhaltsverzeichnis!C11</f>
        <v>Konzern Gewinn-und-Verlustrechnung für das 1. Quartal 2021 und 2020</v>
      </c>
      <c r="C1" s="35"/>
      <c r="D1" s="35"/>
      <c r="E1" s="35"/>
    </row>
    <row r="2" spans="1:5" ht="15" customHeight="1" x14ac:dyDescent="0.2">
      <c r="A2" s="10"/>
      <c r="B2" s="165" t="s">
        <v>26</v>
      </c>
      <c r="C2" s="28"/>
      <c r="D2" s="28"/>
      <c r="E2" s="28"/>
    </row>
    <row r="3" spans="1:5" x14ac:dyDescent="0.2">
      <c r="A3" s="10"/>
      <c r="B3" s="15"/>
      <c r="C3" s="10"/>
      <c r="D3" s="10"/>
      <c r="E3" s="10"/>
    </row>
    <row r="4" spans="1:5" s="9" customFormat="1" ht="20.25" customHeight="1" thickBot="1" x14ac:dyDescent="0.25">
      <c r="A4" s="12"/>
      <c r="B4" s="172" t="s">
        <v>27</v>
      </c>
      <c r="C4" s="173" t="s">
        <v>183</v>
      </c>
      <c r="D4" s="173" t="s">
        <v>184</v>
      </c>
      <c r="E4" s="174" t="s">
        <v>148</v>
      </c>
    </row>
    <row r="5" spans="1:5" s="9" customFormat="1" ht="15" customHeight="1" thickTop="1" x14ac:dyDescent="0.2">
      <c r="A5" s="12"/>
      <c r="B5" s="43" t="s">
        <v>28</v>
      </c>
      <c r="C5" s="48">
        <v>38467</v>
      </c>
      <c r="D5" s="250">
        <v>46689</v>
      </c>
      <c r="E5" s="119">
        <f t="shared" ref="E5:E25" si="0">(C5-D5)/D5</f>
        <v>-0.17610143716935467</v>
      </c>
    </row>
    <row r="6" spans="1:5" s="9" customFormat="1" ht="15" customHeight="1" x14ac:dyDescent="0.2">
      <c r="A6" s="12"/>
      <c r="B6" s="44" t="s">
        <v>29</v>
      </c>
      <c r="C6" s="52">
        <v>98492</v>
      </c>
      <c r="D6" s="251">
        <v>107308</v>
      </c>
      <c r="E6" s="166">
        <f t="shared" si="0"/>
        <v>-8.215603682856823E-2</v>
      </c>
    </row>
    <row r="7" spans="1:5" s="9" customFormat="1" ht="15" customHeight="1" x14ac:dyDescent="0.2">
      <c r="A7" s="12"/>
      <c r="B7" s="44" t="s">
        <v>112</v>
      </c>
      <c r="C7" s="52">
        <v>9496</v>
      </c>
      <c r="D7" s="251">
        <v>6923</v>
      </c>
      <c r="E7" s="166">
        <f t="shared" si="0"/>
        <v>0.37165968510761233</v>
      </c>
    </row>
    <row r="8" spans="1:5" s="9" customFormat="1" ht="15" customHeight="1" x14ac:dyDescent="0.2">
      <c r="A8" s="12"/>
      <c r="B8" s="44" t="s">
        <v>30</v>
      </c>
      <c r="C8" s="52">
        <v>36649</v>
      </c>
      <c r="D8" s="251">
        <v>45988</v>
      </c>
      <c r="E8" s="166">
        <f t="shared" si="0"/>
        <v>-0.20307471514308081</v>
      </c>
    </row>
    <row r="9" spans="1:5" s="9" customFormat="1" ht="15" customHeight="1" x14ac:dyDescent="0.2">
      <c r="A9" s="12"/>
      <c r="B9" s="44" t="s">
        <v>31</v>
      </c>
      <c r="C9" s="52">
        <v>2</v>
      </c>
      <c r="D9" s="251">
        <v>138</v>
      </c>
      <c r="E9" s="166">
        <f t="shared" si="0"/>
        <v>-0.98550724637681164</v>
      </c>
    </row>
    <row r="10" spans="1:5" s="9" customFormat="1" ht="15" customHeight="1" thickBot="1" x14ac:dyDescent="0.25">
      <c r="A10" s="12"/>
      <c r="B10" s="82" t="s">
        <v>32</v>
      </c>
      <c r="C10" s="252">
        <f>SUM(C5:C9)</f>
        <v>183106</v>
      </c>
      <c r="D10" s="253">
        <f>SUM(D5:D9)</f>
        <v>207046</v>
      </c>
      <c r="E10" s="254">
        <f t="shared" si="0"/>
        <v>-0.11562647913990128</v>
      </c>
    </row>
    <row r="11" spans="1:5" s="9" customFormat="1" ht="25.15" customHeight="1" x14ac:dyDescent="0.2">
      <c r="A11" s="12"/>
      <c r="B11" s="43" t="s">
        <v>33</v>
      </c>
      <c r="C11" s="48">
        <v>-46269</v>
      </c>
      <c r="D11" s="250">
        <v>-55289</v>
      </c>
      <c r="E11" s="119">
        <f t="shared" si="0"/>
        <v>-0.16314275895747798</v>
      </c>
    </row>
    <row r="12" spans="1:5" s="9" customFormat="1" ht="15" customHeight="1" thickBot="1" x14ac:dyDescent="0.25">
      <c r="A12" s="12"/>
      <c r="B12" s="82" t="s">
        <v>34</v>
      </c>
      <c r="C12" s="252">
        <f>+C10+C11</f>
        <v>136837</v>
      </c>
      <c r="D12" s="253">
        <f>+D10+D11</f>
        <v>151757</v>
      </c>
      <c r="E12" s="254">
        <f t="shared" si="0"/>
        <v>-9.8315069486086315E-2</v>
      </c>
    </row>
    <row r="13" spans="1:5" s="9" customFormat="1" ht="25.15" customHeight="1" x14ac:dyDescent="0.2">
      <c r="A13" s="12"/>
      <c r="B13" s="43" t="s">
        <v>35</v>
      </c>
      <c r="C13" s="48">
        <v>-38536</v>
      </c>
      <c r="D13" s="250">
        <v>-36522</v>
      </c>
      <c r="E13" s="119">
        <f t="shared" si="0"/>
        <v>5.5144844203493783E-2</v>
      </c>
    </row>
    <row r="14" spans="1:5" s="9" customFormat="1" ht="15" customHeight="1" x14ac:dyDescent="0.2">
      <c r="A14" s="12"/>
      <c r="B14" s="44" t="s">
        <v>36</v>
      </c>
      <c r="C14" s="52">
        <v>-62201</v>
      </c>
      <c r="D14" s="251">
        <v>-65950</v>
      </c>
      <c r="E14" s="166">
        <f t="shared" si="0"/>
        <v>-5.6846095526914331E-2</v>
      </c>
    </row>
    <row r="15" spans="1:5" s="9" customFormat="1" ht="15" customHeight="1" x14ac:dyDescent="0.2">
      <c r="A15" s="12"/>
      <c r="B15" s="44" t="s">
        <v>37</v>
      </c>
      <c r="C15" s="167">
        <v>-20523</v>
      </c>
      <c r="D15" s="255">
        <v>-21415</v>
      </c>
      <c r="E15" s="166">
        <f t="shared" si="0"/>
        <v>-4.1653046929722159E-2</v>
      </c>
    </row>
    <row r="16" spans="1:5" s="9" customFormat="1" ht="15" customHeight="1" x14ac:dyDescent="0.2">
      <c r="A16" s="12"/>
      <c r="B16" s="44" t="s">
        <v>134</v>
      </c>
      <c r="C16" s="167">
        <v>4406</v>
      </c>
      <c r="D16" s="255">
        <v>9206</v>
      </c>
      <c r="E16" s="166">
        <f t="shared" si="0"/>
        <v>-0.52139908755159681</v>
      </c>
    </row>
    <row r="17" spans="1:5" s="9" customFormat="1" ht="15" customHeight="1" x14ac:dyDescent="0.2">
      <c r="A17" s="12"/>
      <c r="B17" s="44" t="s">
        <v>135</v>
      </c>
      <c r="C17" s="167">
        <v>-4672</v>
      </c>
      <c r="D17" s="255">
        <v>-8341</v>
      </c>
      <c r="E17" s="166">
        <f t="shared" si="0"/>
        <v>-0.43987531471046637</v>
      </c>
    </row>
    <row r="18" spans="1:5" s="9" customFormat="1" ht="15" customHeight="1" x14ac:dyDescent="0.2">
      <c r="A18" s="12"/>
      <c r="B18" s="44" t="s">
        <v>38</v>
      </c>
      <c r="C18" s="52">
        <v>-1064</v>
      </c>
      <c r="D18" s="251">
        <v>-1171</v>
      </c>
      <c r="E18" s="166">
        <f t="shared" si="0"/>
        <v>-9.137489325362938E-2</v>
      </c>
    </row>
    <row r="19" spans="1:5" s="9" customFormat="1" ht="15" customHeight="1" thickBot="1" x14ac:dyDescent="0.25">
      <c r="A19" s="12"/>
      <c r="B19" s="170" t="s">
        <v>136</v>
      </c>
      <c r="C19" s="252">
        <f>SUM(C12:C18)</f>
        <v>14247</v>
      </c>
      <c r="D19" s="253">
        <f>SUM(D12:D18)</f>
        <v>27564</v>
      </c>
      <c r="E19" s="254">
        <f t="shared" si="0"/>
        <v>-0.48313016978667828</v>
      </c>
    </row>
    <row r="20" spans="1:5" s="9" customFormat="1" ht="15" customHeight="1" x14ac:dyDescent="0.2">
      <c r="A20" s="12"/>
      <c r="B20" s="43" t="s">
        <v>138</v>
      </c>
      <c r="C20" s="48">
        <v>1297</v>
      </c>
      <c r="D20" s="250">
        <v>2534</v>
      </c>
      <c r="E20" s="119">
        <f t="shared" si="0"/>
        <v>-0.48816101026045777</v>
      </c>
    </row>
    <row r="21" spans="1:5" s="9" customFormat="1" ht="15" customHeight="1" x14ac:dyDescent="0.2">
      <c r="A21" s="12"/>
      <c r="B21" s="44" t="s">
        <v>139</v>
      </c>
      <c r="C21" s="52">
        <v>-1558</v>
      </c>
      <c r="D21" s="251">
        <v>-1383</v>
      </c>
      <c r="E21" s="166">
        <f t="shared" si="0"/>
        <v>0.12653651482284889</v>
      </c>
    </row>
    <row r="22" spans="1:5" s="9" customFormat="1" ht="15" customHeight="1" thickBot="1" x14ac:dyDescent="0.25">
      <c r="A22" s="12"/>
      <c r="B22" s="170" t="s">
        <v>137</v>
      </c>
      <c r="C22" s="252">
        <f>SUM(C20:C21)</f>
        <v>-261</v>
      </c>
      <c r="D22" s="253">
        <f>SUM(D20:D21)</f>
        <v>1151</v>
      </c>
      <c r="E22" s="254" t="s">
        <v>2</v>
      </c>
    </row>
    <row r="23" spans="1:5" s="9" customFormat="1" ht="15" customHeight="1" thickBot="1" x14ac:dyDescent="0.25">
      <c r="A23" s="12"/>
      <c r="B23" s="171" t="s">
        <v>77</v>
      </c>
      <c r="C23" s="256">
        <f>+C22+C19</f>
        <v>13986</v>
      </c>
      <c r="D23" s="257">
        <f>+D22+D19</f>
        <v>28715</v>
      </c>
      <c r="E23" s="258">
        <f t="shared" si="0"/>
        <v>-0.51293748911718617</v>
      </c>
    </row>
    <row r="24" spans="1:5" s="9" customFormat="1" ht="15" customHeight="1" x14ac:dyDescent="0.2">
      <c r="A24" s="12"/>
      <c r="B24" s="43" t="s">
        <v>40</v>
      </c>
      <c r="C24" s="48">
        <v>-3747</v>
      </c>
      <c r="D24" s="250">
        <v>-8524</v>
      </c>
      <c r="E24" s="119">
        <f t="shared" si="0"/>
        <v>-0.56041764429845142</v>
      </c>
    </row>
    <row r="25" spans="1:5" s="9" customFormat="1" ht="15" customHeight="1" thickBot="1" x14ac:dyDescent="0.25">
      <c r="A25" s="12"/>
      <c r="B25" s="82" t="s">
        <v>41</v>
      </c>
      <c r="C25" s="252">
        <f>SUM(C23:C24)</f>
        <v>10239</v>
      </c>
      <c r="D25" s="253">
        <f>SUM(D23:D24)</f>
        <v>20191</v>
      </c>
      <c r="E25" s="254">
        <f t="shared" si="0"/>
        <v>-0.49289287306225549</v>
      </c>
    </row>
    <row r="26" spans="1:5" s="9" customFormat="1" ht="15" customHeight="1" x14ac:dyDescent="0.2">
      <c r="A26" s="12"/>
      <c r="B26" s="199" t="s">
        <v>125</v>
      </c>
      <c r="C26" s="48">
        <f>+C25-C27</f>
        <v>10168</v>
      </c>
      <c r="D26" s="250">
        <f>+D25-D27</f>
        <v>20157</v>
      </c>
      <c r="E26" s="119">
        <f>(C26-D26)/D26</f>
        <v>-0.49555985513717321</v>
      </c>
    </row>
    <row r="27" spans="1:5" s="9" customFormat="1" ht="15" customHeight="1" x14ac:dyDescent="0.2">
      <c r="A27" s="12"/>
      <c r="B27" s="208" t="s">
        <v>126</v>
      </c>
      <c r="C27" s="259">
        <v>71</v>
      </c>
      <c r="D27" s="260">
        <v>34</v>
      </c>
      <c r="E27" s="166">
        <f t="shared" ref="E27:E29" si="1">(C27-D27)/D27</f>
        <v>1.088235294117647</v>
      </c>
    </row>
    <row r="28" spans="1:5" s="9" customFormat="1" ht="25.15" customHeight="1" x14ac:dyDescent="0.2">
      <c r="A28" s="12"/>
      <c r="B28" s="43" t="s">
        <v>44</v>
      </c>
      <c r="C28" s="207">
        <f>+C26/C30*1000</f>
        <v>0.13744275826096466</v>
      </c>
      <c r="D28" s="261">
        <f>+D26/D30*1000</f>
        <v>0.27246594003405439</v>
      </c>
      <c r="E28" s="119">
        <f t="shared" si="1"/>
        <v>-0.49555985513717327</v>
      </c>
    </row>
    <row r="29" spans="1:5" s="9" customFormat="1" ht="15" customHeight="1" x14ac:dyDescent="0.2">
      <c r="A29" s="12"/>
      <c r="B29" s="44" t="s">
        <v>45</v>
      </c>
      <c r="C29" s="168">
        <f>+C26/C31*1000</f>
        <v>0.13744275826096466</v>
      </c>
      <c r="D29" s="262">
        <f>+D26/D31*1000</f>
        <v>0.27246594003405439</v>
      </c>
      <c r="E29" s="119">
        <f t="shared" si="1"/>
        <v>-0.49555985513717327</v>
      </c>
    </row>
    <row r="30" spans="1:5" s="9" customFormat="1" ht="25.15" customHeight="1" x14ac:dyDescent="0.2">
      <c r="A30" s="12"/>
      <c r="B30" s="44" t="s">
        <v>46</v>
      </c>
      <c r="C30" s="52">
        <v>73979889</v>
      </c>
      <c r="D30" s="251">
        <v>73979889</v>
      </c>
      <c r="E30" s="166" t="s">
        <v>2</v>
      </c>
    </row>
    <row r="31" spans="1:5" s="9" customFormat="1" ht="15" customHeight="1" x14ac:dyDescent="0.2">
      <c r="A31" s="12"/>
      <c r="B31" s="44" t="s">
        <v>47</v>
      </c>
      <c r="C31" s="52">
        <v>73979889</v>
      </c>
      <c r="D31" s="251">
        <v>73979889</v>
      </c>
      <c r="E31" s="166" t="s">
        <v>2</v>
      </c>
    </row>
    <row r="32" spans="1:5" x14ac:dyDescent="0.2">
      <c r="B32" s="169"/>
      <c r="C32" s="169"/>
      <c r="D32" s="169"/>
    </row>
  </sheetData>
  <pageMargins left="0.43307086614173229" right="0.23622047244094491" top="0.74803149606299213" bottom="0.74803149606299213" header="0.31496062992125984" footer="0.31496062992125984"/>
  <pageSetup paperSize="9" orientation="portrait" r:id="rId1"/>
  <headerFooter>
    <oddFooter>&amp;L© 2021 Software AG. All rights reserved.&amp;C&amp;P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9"/>
  <sheetViews>
    <sheetView showGridLines="0" zoomScale="101" zoomScaleNormal="101" zoomScaleSheetLayoutView="125" workbookViewId="0"/>
  </sheetViews>
  <sheetFormatPr defaultColWidth="9.140625" defaultRowHeight="14.25" x14ac:dyDescent="0.25"/>
  <cols>
    <col min="1" max="1" width="3.5703125" style="176" customWidth="1"/>
    <col min="2" max="2" width="71.5703125" style="176" bestFit="1" customWidth="1"/>
    <col min="3" max="4" width="15.5703125" style="201" customWidth="1"/>
    <col min="5" max="16384" width="9.140625" style="176"/>
  </cols>
  <sheetData>
    <row r="1" spans="1:6" s="175" customFormat="1" ht="15" customHeight="1" x14ac:dyDescent="0.25">
      <c r="B1" s="310" t="str">
        <f>Inhaltsverzeichnis!C13</f>
        <v>Konzernbilanz zum 31. März 2021 und 31. Dezember 2020</v>
      </c>
      <c r="C1" s="310"/>
      <c r="D1" s="310"/>
    </row>
    <row r="2" spans="1:6" ht="15" customHeight="1" x14ac:dyDescent="0.25">
      <c r="B2" s="311" t="s">
        <v>26</v>
      </c>
      <c r="C2" s="312"/>
      <c r="D2" s="312"/>
    </row>
    <row r="3" spans="1:6" s="205" customFormat="1" ht="30.75" customHeight="1" thickBot="1" x14ac:dyDescent="0.25">
      <c r="A3" s="202"/>
      <c r="B3" s="203" t="s">
        <v>48</v>
      </c>
      <c r="C3" s="55" t="s">
        <v>187</v>
      </c>
      <c r="D3" s="204" t="s">
        <v>163</v>
      </c>
    </row>
    <row r="4" spans="1:6" s="178" customFormat="1" ht="15" customHeight="1" thickTop="1" thickBot="1" x14ac:dyDescent="0.3">
      <c r="A4" s="177"/>
      <c r="B4" s="179" t="s">
        <v>86</v>
      </c>
      <c r="C4" s="263"/>
      <c r="D4" s="264"/>
    </row>
    <row r="5" spans="1:6" s="178" customFormat="1" ht="15" customHeight="1" x14ac:dyDescent="0.25">
      <c r="A5" s="177"/>
      <c r="B5" s="180" t="s">
        <v>140</v>
      </c>
      <c r="C5" s="185">
        <v>0</v>
      </c>
      <c r="D5" s="265">
        <v>0</v>
      </c>
      <c r="F5" s="135"/>
    </row>
    <row r="6" spans="1:6" s="178" customFormat="1" ht="15" customHeight="1" x14ac:dyDescent="0.25">
      <c r="A6" s="177"/>
      <c r="B6" s="180" t="s">
        <v>25</v>
      </c>
      <c r="C6" s="185">
        <v>528038</v>
      </c>
      <c r="D6" s="265">
        <v>479982</v>
      </c>
      <c r="F6" s="135"/>
    </row>
    <row r="7" spans="1:6" s="178" customFormat="1" ht="15" customHeight="1" x14ac:dyDescent="0.25">
      <c r="A7" s="177"/>
      <c r="B7" s="181" t="s">
        <v>49</v>
      </c>
      <c r="C7" s="186">
        <v>24075</v>
      </c>
      <c r="D7" s="266">
        <v>7368</v>
      </c>
    </row>
    <row r="8" spans="1:6" s="178" customFormat="1" ht="15" customHeight="1" x14ac:dyDescent="0.25">
      <c r="A8" s="177"/>
      <c r="B8" s="181" t="s">
        <v>166</v>
      </c>
      <c r="C8" s="186">
        <v>179303</v>
      </c>
      <c r="D8" s="266">
        <v>211790</v>
      </c>
    </row>
    <row r="9" spans="1:6" s="178" customFormat="1" ht="15" customHeight="1" x14ac:dyDescent="0.25">
      <c r="A9" s="177"/>
      <c r="B9" s="181" t="s">
        <v>127</v>
      </c>
      <c r="C9" s="186">
        <v>32723</v>
      </c>
      <c r="D9" s="266">
        <v>28692</v>
      </c>
    </row>
    <row r="10" spans="1:6" s="178" customFormat="1" ht="15" customHeight="1" x14ac:dyDescent="0.25">
      <c r="A10" s="177"/>
      <c r="B10" s="181" t="s">
        <v>50</v>
      </c>
      <c r="C10" s="186">
        <v>20529</v>
      </c>
      <c r="D10" s="266">
        <v>30207</v>
      </c>
    </row>
    <row r="11" spans="1:6" s="178" customFormat="1" ht="15" customHeight="1" x14ac:dyDescent="0.25">
      <c r="A11" s="177"/>
      <c r="B11" s="182"/>
      <c r="C11" s="187">
        <f>SUM(C5:C10)</f>
        <v>784668</v>
      </c>
      <c r="D11" s="267">
        <f>SUM(D5:D10)</f>
        <v>758039</v>
      </c>
    </row>
    <row r="12" spans="1:6" s="178" customFormat="1" ht="15" customHeight="1" thickBot="1" x14ac:dyDescent="0.3">
      <c r="A12" s="177"/>
      <c r="B12" s="210" t="s">
        <v>87</v>
      </c>
      <c r="C12" s="188"/>
      <c r="D12" s="268"/>
    </row>
    <row r="13" spans="1:6" s="178" customFormat="1" ht="15" customHeight="1" x14ac:dyDescent="0.25">
      <c r="A13" s="177"/>
      <c r="B13" s="180" t="s">
        <v>51</v>
      </c>
      <c r="C13" s="185">
        <v>96817</v>
      </c>
      <c r="D13" s="265">
        <v>99282</v>
      </c>
    </row>
    <row r="14" spans="1:6" s="178" customFormat="1" ht="15" customHeight="1" x14ac:dyDescent="0.25">
      <c r="A14" s="177"/>
      <c r="B14" s="181" t="s">
        <v>52</v>
      </c>
      <c r="C14" s="186">
        <v>964093</v>
      </c>
      <c r="D14" s="266">
        <v>947370</v>
      </c>
    </row>
    <row r="15" spans="1:6" s="178" customFormat="1" ht="15" customHeight="1" x14ac:dyDescent="0.25">
      <c r="A15" s="177"/>
      <c r="B15" s="181" t="s">
        <v>53</v>
      </c>
      <c r="C15" s="186">
        <v>80110</v>
      </c>
      <c r="D15" s="266">
        <v>82349</v>
      </c>
    </row>
    <row r="16" spans="1:6" s="178" customFormat="1" ht="15" customHeight="1" x14ac:dyDescent="0.25">
      <c r="A16" s="177"/>
      <c r="B16" s="181" t="s">
        <v>164</v>
      </c>
      <c r="C16" s="186">
        <v>6856</v>
      </c>
      <c r="D16" s="266">
        <v>6917</v>
      </c>
    </row>
    <row r="17" spans="1:4" s="178" customFormat="1" ht="15" customHeight="1" x14ac:dyDescent="0.25">
      <c r="A17" s="177"/>
      <c r="B17" s="181" t="s">
        <v>49</v>
      </c>
      <c r="C17" s="186">
        <v>19888</v>
      </c>
      <c r="D17" s="266">
        <v>17742</v>
      </c>
    </row>
    <row r="18" spans="1:4" s="178" customFormat="1" ht="15" customHeight="1" x14ac:dyDescent="0.25">
      <c r="A18" s="177"/>
      <c r="B18" s="181" t="s">
        <v>166</v>
      </c>
      <c r="C18" s="186">
        <v>94455</v>
      </c>
      <c r="D18" s="266">
        <v>95500</v>
      </c>
    </row>
    <row r="19" spans="1:4" s="178" customFormat="1" ht="15" customHeight="1" x14ac:dyDescent="0.25">
      <c r="A19" s="177"/>
      <c r="B19" s="181" t="s">
        <v>127</v>
      </c>
      <c r="C19" s="186">
        <v>7126</v>
      </c>
      <c r="D19" s="266">
        <v>7136</v>
      </c>
    </row>
    <row r="20" spans="1:4" s="178" customFormat="1" ht="15" customHeight="1" x14ac:dyDescent="0.25">
      <c r="A20" s="177"/>
      <c r="B20" s="181" t="s">
        <v>50</v>
      </c>
      <c r="C20" s="186">
        <v>12218</v>
      </c>
      <c r="D20" s="266">
        <v>11114</v>
      </c>
    </row>
    <row r="21" spans="1:4" s="178" customFormat="1" ht="15" customHeight="1" x14ac:dyDescent="0.25">
      <c r="A21" s="177"/>
      <c r="B21" s="181" t="s">
        <v>54</v>
      </c>
      <c r="C21" s="186">
        <v>17848</v>
      </c>
      <c r="D21" s="266">
        <v>14458</v>
      </c>
    </row>
    <row r="22" spans="1:4" s="178" customFormat="1" ht="15" customHeight="1" x14ac:dyDescent="0.25">
      <c r="A22" s="177"/>
      <c r="B22" s="181"/>
      <c r="C22" s="187">
        <f>SUM(C13:C21)</f>
        <v>1299411</v>
      </c>
      <c r="D22" s="267">
        <f>SUM(D13:D21)</f>
        <v>1281868</v>
      </c>
    </row>
    <row r="23" spans="1:4" s="205" customFormat="1" ht="26.25" customHeight="1" thickBot="1" x14ac:dyDescent="0.25">
      <c r="A23" s="202"/>
      <c r="B23" s="194" t="s">
        <v>55</v>
      </c>
      <c r="C23" s="269">
        <f>+C11+C22</f>
        <v>2084079</v>
      </c>
      <c r="D23" s="270">
        <f>+D11+D22</f>
        <v>2039907</v>
      </c>
    </row>
    <row r="24" spans="1:4" s="178" customFormat="1" ht="30" customHeight="1" thickBot="1" x14ac:dyDescent="0.25">
      <c r="A24" s="177"/>
      <c r="B24" s="206" t="s">
        <v>56</v>
      </c>
      <c r="C24" s="55" t="s">
        <v>187</v>
      </c>
      <c r="D24" s="204" t="s">
        <v>163</v>
      </c>
    </row>
    <row r="25" spans="1:4" s="178" customFormat="1" ht="15" customHeight="1" thickTop="1" thickBot="1" x14ac:dyDescent="0.3">
      <c r="A25" s="177"/>
      <c r="B25" s="209" t="s">
        <v>110</v>
      </c>
      <c r="C25" s="263"/>
      <c r="D25" s="264"/>
    </row>
    <row r="26" spans="1:4" s="178" customFormat="1" ht="15" customHeight="1" x14ac:dyDescent="0.25">
      <c r="A26" s="177"/>
      <c r="B26" s="180" t="s">
        <v>141</v>
      </c>
      <c r="C26" s="189">
        <v>0</v>
      </c>
      <c r="D26" s="271">
        <v>0</v>
      </c>
    </row>
    <row r="27" spans="1:4" s="178" customFormat="1" ht="15" customHeight="1" x14ac:dyDescent="0.25">
      <c r="A27" s="177"/>
      <c r="B27" s="180" t="s">
        <v>57</v>
      </c>
      <c r="C27" s="189">
        <v>60959</v>
      </c>
      <c r="D27" s="271">
        <v>16415</v>
      </c>
    </row>
    <row r="28" spans="1:4" s="178" customFormat="1" ht="15" customHeight="1" x14ac:dyDescent="0.25">
      <c r="A28" s="177"/>
      <c r="B28" s="181" t="s">
        <v>58</v>
      </c>
      <c r="C28" s="186">
        <v>34780</v>
      </c>
      <c r="D28" s="266">
        <v>47050</v>
      </c>
    </row>
    <row r="29" spans="1:4" s="178" customFormat="1" ht="15" customHeight="1" x14ac:dyDescent="0.25">
      <c r="A29" s="177"/>
      <c r="B29" s="181" t="s">
        <v>128</v>
      </c>
      <c r="C29" s="186">
        <v>97818</v>
      </c>
      <c r="D29" s="266">
        <v>138172</v>
      </c>
    </row>
    <row r="30" spans="1:4" s="178" customFormat="1" ht="15" customHeight="1" x14ac:dyDescent="0.25">
      <c r="A30" s="177"/>
      <c r="B30" s="181" t="s">
        <v>59</v>
      </c>
      <c r="C30" s="186">
        <v>42832</v>
      </c>
      <c r="D30" s="266">
        <v>38825</v>
      </c>
    </row>
    <row r="31" spans="1:4" s="178" customFormat="1" ht="15" customHeight="1" x14ac:dyDescent="0.25">
      <c r="A31" s="177"/>
      <c r="B31" s="181" t="s">
        <v>60</v>
      </c>
      <c r="C31" s="186">
        <v>33309</v>
      </c>
      <c r="D31" s="266">
        <v>33293</v>
      </c>
    </row>
    <row r="32" spans="1:4" s="178" customFormat="1" ht="15" customHeight="1" x14ac:dyDescent="0.25">
      <c r="A32" s="177"/>
      <c r="B32" s="181" t="s">
        <v>165</v>
      </c>
      <c r="C32" s="186">
        <v>170025</v>
      </c>
      <c r="D32" s="266">
        <v>118295</v>
      </c>
    </row>
    <row r="33" spans="1:6" s="178" customFormat="1" ht="15" customHeight="1" x14ac:dyDescent="0.25">
      <c r="A33" s="177"/>
      <c r="B33" s="182"/>
      <c r="C33" s="187">
        <f>SUM(C26:C32)</f>
        <v>439723</v>
      </c>
      <c r="D33" s="267">
        <f>SUM(D26:D32)</f>
        <v>392050</v>
      </c>
    </row>
    <row r="34" spans="1:6" s="178" customFormat="1" ht="15" customHeight="1" thickBot="1" x14ac:dyDescent="0.3">
      <c r="A34" s="177"/>
      <c r="B34" s="183" t="s">
        <v>111</v>
      </c>
      <c r="C34" s="188"/>
      <c r="D34" s="268"/>
    </row>
    <row r="35" spans="1:6" s="178" customFormat="1" ht="15" customHeight="1" x14ac:dyDescent="0.25">
      <c r="A35" s="177"/>
      <c r="B35" s="180" t="s">
        <v>57</v>
      </c>
      <c r="C35" s="189">
        <v>201966</v>
      </c>
      <c r="D35" s="271">
        <v>243519</v>
      </c>
    </row>
    <row r="36" spans="1:6" s="178" customFormat="1" ht="15" customHeight="1" x14ac:dyDescent="0.25">
      <c r="A36" s="177"/>
      <c r="B36" s="181" t="s">
        <v>58</v>
      </c>
      <c r="C36" s="186">
        <v>175</v>
      </c>
      <c r="D36" s="266">
        <v>139</v>
      </c>
    </row>
    <row r="37" spans="1:6" s="178" customFormat="1" ht="15" customHeight="1" x14ac:dyDescent="0.25">
      <c r="A37" s="177"/>
      <c r="B37" s="181" t="s">
        <v>128</v>
      </c>
      <c r="C37" s="186">
        <v>1108</v>
      </c>
      <c r="D37" s="266">
        <v>1209</v>
      </c>
    </row>
    <row r="38" spans="1:6" s="178" customFormat="1" ht="15" customHeight="1" x14ac:dyDescent="0.25">
      <c r="A38" s="177"/>
      <c r="B38" s="181" t="s">
        <v>59</v>
      </c>
      <c r="C38" s="186">
        <v>5656</v>
      </c>
      <c r="D38" s="266">
        <v>11077</v>
      </c>
    </row>
    <row r="39" spans="1:6" s="178" customFormat="1" ht="15" customHeight="1" x14ac:dyDescent="0.25">
      <c r="A39" s="177"/>
      <c r="B39" s="181" t="s">
        <v>61</v>
      </c>
      <c r="C39" s="186">
        <v>56344</v>
      </c>
      <c r="D39" s="266">
        <v>55439</v>
      </c>
    </row>
    <row r="40" spans="1:6" s="178" customFormat="1" ht="15" customHeight="1" x14ac:dyDescent="0.25">
      <c r="A40" s="177"/>
      <c r="B40" s="181" t="s">
        <v>120</v>
      </c>
      <c r="C40" s="186">
        <v>2234</v>
      </c>
      <c r="D40" s="266">
        <v>2135</v>
      </c>
    </row>
    <row r="41" spans="1:6" s="178" customFormat="1" ht="15" customHeight="1" x14ac:dyDescent="0.25">
      <c r="A41" s="177"/>
      <c r="B41" s="181" t="s">
        <v>62</v>
      </c>
      <c r="C41" s="186">
        <v>3198</v>
      </c>
      <c r="D41" s="266">
        <v>8049</v>
      </c>
    </row>
    <row r="42" spans="1:6" s="178" customFormat="1" ht="15" customHeight="1" x14ac:dyDescent="0.25">
      <c r="A42" s="177"/>
      <c r="B42" s="181" t="s">
        <v>165</v>
      </c>
      <c r="C42" s="186">
        <v>14950</v>
      </c>
      <c r="D42" s="266">
        <v>13765</v>
      </c>
    </row>
    <row r="43" spans="1:6" s="178" customFormat="1" ht="15" customHeight="1" x14ac:dyDescent="0.25">
      <c r="A43" s="177"/>
      <c r="B43" s="182"/>
      <c r="C43" s="187">
        <f>SUM(C35:C42)</f>
        <v>285631</v>
      </c>
      <c r="D43" s="267">
        <f>SUM(D35:D42)</f>
        <v>335332</v>
      </c>
    </row>
    <row r="44" spans="1:6" s="178" customFormat="1" ht="15" customHeight="1" thickBot="1" x14ac:dyDescent="0.3">
      <c r="A44" s="177"/>
      <c r="B44" s="183" t="s">
        <v>63</v>
      </c>
      <c r="C44" s="188"/>
      <c r="D44" s="268"/>
    </row>
    <row r="45" spans="1:6" s="178" customFormat="1" ht="15" customHeight="1" x14ac:dyDescent="0.25">
      <c r="A45" s="177"/>
      <c r="B45" s="180" t="s">
        <v>64</v>
      </c>
      <c r="C45" s="185">
        <v>74000</v>
      </c>
      <c r="D45" s="265">
        <v>74000</v>
      </c>
    </row>
    <row r="46" spans="1:6" s="178" customFormat="1" ht="15" customHeight="1" x14ac:dyDescent="0.25">
      <c r="A46" s="177"/>
      <c r="B46" s="181" t="s">
        <v>65</v>
      </c>
      <c r="C46" s="186">
        <v>22580</v>
      </c>
      <c r="D46" s="266">
        <v>22580</v>
      </c>
    </row>
    <row r="47" spans="1:6" s="178" customFormat="1" ht="15" customHeight="1" x14ac:dyDescent="0.25">
      <c r="A47" s="177"/>
      <c r="B47" s="181" t="s">
        <v>66</v>
      </c>
      <c r="C47" s="186">
        <v>1351906</v>
      </c>
      <c r="D47" s="266">
        <v>1341738</v>
      </c>
      <c r="F47" s="135"/>
    </row>
    <row r="48" spans="1:6" s="178" customFormat="1" ht="15" customHeight="1" x14ac:dyDescent="0.25">
      <c r="A48" s="177"/>
      <c r="B48" s="181" t="s">
        <v>67</v>
      </c>
      <c r="C48" s="186">
        <v>-89407</v>
      </c>
      <c r="D48" s="266">
        <v>-125772</v>
      </c>
    </row>
    <row r="49" spans="1:4" s="178" customFormat="1" ht="15" customHeight="1" x14ac:dyDescent="0.25">
      <c r="A49" s="177"/>
      <c r="B49" s="181" t="s">
        <v>68</v>
      </c>
      <c r="C49" s="186">
        <v>-757</v>
      </c>
      <c r="D49" s="266">
        <v>-757</v>
      </c>
    </row>
    <row r="50" spans="1:4" s="178" customFormat="1" ht="15" customHeight="1" thickBot="1" x14ac:dyDescent="0.3">
      <c r="A50" s="177"/>
      <c r="B50" s="183" t="s">
        <v>69</v>
      </c>
      <c r="C50" s="188">
        <f>SUM(C45:C49)</f>
        <v>1358322</v>
      </c>
      <c r="D50" s="268">
        <f>SUM(D45:D49)</f>
        <v>1311789</v>
      </c>
    </row>
    <row r="51" spans="1:4" s="178" customFormat="1" ht="15" customHeight="1" thickBot="1" x14ac:dyDescent="0.3">
      <c r="A51" s="177"/>
      <c r="B51" s="179" t="s">
        <v>70</v>
      </c>
      <c r="C51" s="272">
        <v>403</v>
      </c>
      <c r="D51" s="273">
        <v>736</v>
      </c>
    </row>
    <row r="52" spans="1:4" s="178" customFormat="1" ht="15" customHeight="1" thickBot="1" x14ac:dyDescent="0.3">
      <c r="A52" s="177"/>
      <c r="B52" s="179"/>
      <c r="C52" s="184">
        <f>SUM(C50:C51)</f>
        <v>1358725</v>
      </c>
      <c r="D52" s="274">
        <f>SUM(D50:D51)</f>
        <v>1312525</v>
      </c>
    </row>
    <row r="53" spans="1:4" s="178" customFormat="1" ht="12" thickBot="1" x14ac:dyDescent="0.3">
      <c r="B53" s="195" t="s">
        <v>71</v>
      </c>
      <c r="C53" s="275">
        <f>+C33+C43+C52</f>
        <v>2084079</v>
      </c>
      <c r="D53" s="276">
        <f>+D33+D43+D52</f>
        <v>2039907</v>
      </c>
    </row>
    <row r="54" spans="1:4" s="178" customFormat="1" ht="11.25" x14ac:dyDescent="0.25">
      <c r="C54" s="200"/>
      <c r="D54" s="200"/>
    </row>
    <row r="55" spans="1:4" s="178" customFormat="1" ht="11.25" x14ac:dyDescent="0.25">
      <c r="C55" s="200"/>
      <c r="D55" s="200"/>
    </row>
    <row r="56" spans="1:4" s="178" customFormat="1" ht="11.25" x14ac:dyDescent="0.25">
      <c r="C56" s="200"/>
      <c r="D56" s="200"/>
    </row>
    <row r="57" spans="1:4" s="178" customFormat="1" ht="11.25" x14ac:dyDescent="0.25">
      <c r="C57" s="200"/>
      <c r="D57" s="200"/>
    </row>
    <row r="58" spans="1:4" s="178" customFormat="1" ht="11.25" x14ac:dyDescent="0.25">
      <c r="C58" s="200"/>
      <c r="D58" s="200"/>
    </row>
    <row r="59" spans="1:4" x14ac:dyDescent="0.25">
      <c r="B59" s="178"/>
      <c r="C59" s="200"/>
      <c r="D59" s="200"/>
    </row>
  </sheetData>
  <mergeCells count="2">
    <mergeCell ref="B1:D1"/>
    <mergeCell ref="B2:D2"/>
  </mergeCells>
  <pageMargins left="0.43307086614173229" right="0.23622047244094491" top="0.74803149606299213" bottom="0.74803149606299213" header="0.31496062992125984" footer="0.31496062992125984"/>
  <pageSetup paperSize="9" scale="90" orientation="portrait" r:id="rId1"/>
  <headerFooter>
    <oddFooter>&amp;L© 2021 Software AG. All rights reserved.&amp;C&amp;P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D36"/>
  <sheetViews>
    <sheetView showGridLines="0" zoomScale="125" zoomScaleNormal="125" zoomScaleSheetLayoutView="125" workbookViewId="0"/>
  </sheetViews>
  <sheetFormatPr defaultColWidth="9.140625" defaultRowHeight="14.25" x14ac:dyDescent="0.2"/>
  <cols>
    <col min="1" max="1" width="3.5703125" style="2" customWidth="1"/>
    <col min="2" max="2" width="70.5703125" style="2" customWidth="1"/>
    <col min="3" max="4" width="12.5703125" style="2" customWidth="1"/>
    <col min="5" max="16384" width="9.140625" style="2"/>
  </cols>
  <sheetData>
    <row r="1" spans="1:4" s="13" customFormat="1" ht="15.75" x14ac:dyDescent="0.25">
      <c r="B1" s="298" t="str">
        <f>Inhaltsverzeichnis!C15</f>
        <v>Kapitalflussrechnung für das 1. Quartal 2021 und 2020</v>
      </c>
    </row>
    <row r="2" spans="1:4" x14ac:dyDescent="0.2">
      <c r="B2" s="299" t="s">
        <v>26</v>
      </c>
      <c r="D2" s="9"/>
    </row>
    <row r="3" spans="1:4" x14ac:dyDescent="0.2">
      <c r="B3" s="7"/>
      <c r="D3" s="16"/>
    </row>
    <row r="4" spans="1:4" s="9" customFormat="1" ht="14.25" customHeight="1" thickBot="1" x14ac:dyDescent="0.25">
      <c r="A4" s="12"/>
      <c r="B4" s="54" t="s">
        <v>27</v>
      </c>
      <c r="C4" s="55" t="s">
        <v>183</v>
      </c>
      <c r="D4" s="55" t="s">
        <v>184</v>
      </c>
    </row>
    <row r="5" spans="1:4" s="16" customFormat="1" ht="15" customHeight="1" thickTop="1" x14ac:dyDescent="0.2">
      <c r="A5" s="17"/>
      <c r="B5" s="96" t="s">
        <v>41</v>
      </c>
      <c r="C5" s="48">
        <v>10239</v>
      </c>
      <c r="D5" s="250">
        <v>20191</v>
      </c>
    </row>
    <row r="6" spans="1:4" s="16" customFormat="1" ht="15" customHeight="1" x14ac:dyDescent="0.2">
      <c r="A6" s="17"/>
      <c r="B6" s="97" t="s">
        <v>40</v>
      </c>
      <c r="C6" s="52">
        <v>3747</v>
      </c>
      <c r="D6" s="251">
        <v>8524</v>
      </c>
    </row>
    <row r="7" spans="1:4" s="16" customFormat="1" ht="15" customHeight="1" x14ac:dyDescent="0.2">
      <c r="A7" s="17"/>
      <c r="B7" s="97" t="s">
        <v>39</v>
      </c>
      <c r="C7" s="52">
        <v>261</v>
      </c>
      <c r="D7" s="251">
        <v>-1151</v>
      </c>
    </row>
    <row r="8" spans="1:4" s="16" customFormat="1" ht="15" customHeight="1" x14ac:dyDescent="0.2">
      <c r="A8" s="17"/>
      <c r="B8" s="97" t="s">
        <v>95</v>
      </c>
      <c r="C8" s="52">
        <v>9896</v>
      </c>
      <c r="D8" s="251">
        <v>10309</v>
      </c>
    </row>
    <row r="9" spans="1:4" s="16" customFormat="1" ht="15" customHeight="1" x14ac:dyDescent="0.2">
      <c r="A9" s="17"/>
      <c r="B9" s="97" t="s">
        <v>96</v>
      </c>
      <c r="C9" s="52">
        <v>114</v>
      </c>
      <c r="D9" s="251">
        <v>104</v>
      </c>
    </row>
    <row r="10" spans="1:4" s="16" customFormat="1" ht="15" customHeight="1" x14ac:dyDescent="0.2">
      <c r="A10" s="17"/>
      <c r="B10" s="96" t="s">
        <v>97</v>
      </c>
      <c r="C10" s="48">
        <v>28636</v>
      </c>
      <c r="D10" s="250">
        <v>17675</v>
      </c>
    </row>
    <row r="11" spans="1:4" s="16" customFormat="1" ht="15" customHeight="1" x14ac:dyDescent="0.2">
      <c r="A11" s="17"/>
      <c r="B11" s="97" t="s">
        <v>98</v>
      </c>
      <c r="C11" s="52">
        <v>-2150</v>
      </c>
      <c r="D11" s="251">
        <v>12048</v>
      </c>
    </row>
    <row r="12" spans="1:4" s="16" customFormat="1" ht="15" customHeight="1" x14ac:dyDescent="0.2">
      <c r="A12" s="17"/>
      <c r="B12" s="97" t="s">
        <v>167</v>
      </c>
      <c r="C12" s="52">
        <v>-3301</v>
      </c>
      <c r="D12" s="251">
        <v>-7471</v>
      </c>
    </row>
    <row r="13" spans="1:4" s="16" customFormat="1" ht="15" customHeight="1" x14ac:dyDescent="0.2">
      <c r="A13" s="17"/>
      <c r="B13" s="97" t="s">
        <v>99</v>
      </c>
      <c r="C13" s="52">
        <v>-1801</v>
      </c>
      <c r="D13" s="251">
        <v>-1305</v>
      </c>
    </row>
    <row r="14" spans="1:4" ht="15" customHeight="1" x14ac:dyDescent="0.2">
      <c r="B14" s="97" t="s">
        <v>100</v>
      </c>
      <c r="C14" s="52">
        <v>1356</v>
      </c>
      <c r="D14" s="251">
        <v>2535</v>
      </c>
    </row>
    <row r="15" spans="1:4" s="16" customFormat="1" ht="15" customHeight="1" thickBot="1" x14ac:dyDescent="0.25">
      <c r="A15" s="17"/>
      <c r="B15" s="102" t="s">
        <v>109</v>
      </c>
      <c r="C15" s="252">
        <f>SUM(C5:C14)</f>
        <v>46997</v>
      </c>
      <c r="D15" s="253">
        <f>SUM(D5:D14)</f>
        <v>61459</v>
      </c>
    </row>
    <row r="16" spans="1:4" s="16" customFormat="1" ht="15" customHeight="1" x14ac:dyDescent="0.2">
      <c r="A16" s="17"/>
      <c r="B16" s="98" t="s">
        <v>118</v>
      </c>
      <c r="C16" s="48">
        <v>54</v>
      </c>
      <c r="D16" s="250">
        <v>611</v>
      </c>
    </row>
    <row r="17" spans="1:4" s="16" customFormat="1" ht="15" customHeight="1" x14ac:dyDescent="0.2">
      <c r="A17" s="17"/>
      <c r="B17" s="97" t="s">
        <v>119</v>
      </c>
      <c r="C17" s="52">
        <v>-1260</v>
      </c>
      <c r="D17" s="251">
        <v>-3436</v>
      </c>
    </row>
    <row r="18" spans="1:4" s="16" customFormat="1" ht="15" customHeight="1" x14ac:dyDescent="0.2">
      <c r="A18" s="17"/>
      <c r="B18" s="97" t="s">
        <v>144</v>
      </c>
      <c r="C18" s="52">
        <v>107</v>
      </c>
      <c r="D18" s="251">
        <v>0</v>
      </c>
    </row>
    <row r="19" spans="1:4" s="16" customFormat="1" ht="15" customHeight="1" x14ac:dyDescent="0.2">
      <c r="A19" s="17"/>
      <c r="B19" s="97" t="s">
        <v>116</v>
      </c>
      <c r="C19" s="52">
        <v>-2831</v>
      </c>
      <c r="D19" s="251">
        <v>-2658</v>
      </c>
    </row>
    <row r="20" spans="1:4" s="16" customFormat="1" ht="15" customHeight="1" x14ac:dyDescent="0.2">
      <c r="A20" s="17"/>
      <c r="B20" s="97" t="s">
        <v>145</v>
      </c>
      <c r="C20" s="52">
        <v>3</v>
      </c>
      <c r="D20" s="251">
        <v>172</v>
      </c>
    </row>
    <row r="21" spans="1:4" s="16" customFormat="1" ht="15" customHeight="1" x14ac:dyDescent="0.2">
      <c r="A21" s="17"/>
      <c r="B21" s="97" t="s">
        <v>101</v>
      </c>
      <c r="C21" s="52">
        <v>-17816</v>
      </c>
      <c r="D21" s="251">
        <v>-268</v>
      </c>
    </row>
    <row r="22" spans="1:4" s="16" customFormat="1" ht="15" customHeight="1" x14ac:dyDescent="0.2">
      <c r="A22" s="33"/>
      <c r="B22" s="97" t="s">
        <v>168</v>
      </c>
      <c r="C22" s="52">
        <v>2132</v>
      </c>
      <c r="D22" s="251">
        <v>0</v>
      </c>
    </row>
    <row r="23" spans="1:4" s="16" customFormat="1" ht="15" customHeight="1" thickBot="1" x14ac:dyDescent="0.25">
      <c r="A23" s="17"/>
      <c r="B23" s="102" t="s">
        <v>102</v>
      </c>
      <c r="C23" s="252">
        <f>SUM(C16:C22)</f>
        <v>-19611</v>
      </c>
      <c r="D23" s="253">
        <f>SUM(D16:D22)</f>
        <v>-5579</v>
      </c>
    </row>
    <row r="24" spans="1:4" s="16" customFormat="1" ht="15" customHeight="1" x14ac:dyDescent="0.2">
      <c r="A24" s="17"/>
      <c r="B24" s="96" t="s">
        <v>103</v>
      </c>
      <c r="C24" s="48">
        <v>-404</v>
      </c>
      <c r="D24" s="250">
        <v>-342</v>
      </c>
    </row>
    <row r="25" spans="1:4" s="16" customFormat="1" ht="15" customHeight="1" x14ac:dyDescent="0.2">
      <c r="A25" s="17"/>
      <c r="B25" s="97" t="s">
        <v>146</v>
      </c>
      <c r="C25" s="52">
        <v>6854</v>
      </c>
      <c r="D25" s="250">
        <v>-52163</v>
      </c>
    </row>
    <row r="26" spans="1:4" s="16" customFormat="1" ht="15" customHeight="1" x14ac:dyDescent="0.2">
      <c r="A26" s="33"/>
      <c r="B26" s="97" t="s">
        <v>133</v>
      </c>
      <c r="C26" s="52">
        <v>-3310</v>
      </c>
      <c r="D26" s="250">
        <v>-4011</v>
      </c>
    </row>
    <row r="27" spans="1:4" s="16" customFormat="1" ht="15" customHeight="1" x14ac:dyDescent="0.2">
      <c r="A27" s="17"/>
      <c r="B27" s="97" t="s">
        <v>129</v>
      </c>
      <c r="C27" s="52">
        <v>0</v>
      </c>
      <c r="D27" s="251">
        <v>-1</v>
      </c>
    </row>
    <row r="28" spans="1:4" ht="15" customHeight="1" thickBot="1" x14ac:dyDescent="0.25">
      <c r="B28" s="100" t="s">
        <v>104</v>
      </c>
      <c r="C28" s="252">
        <f>SUM(C24:C27)</f>
        <v>3140</v>
      </c>
      <c r="D28" s="253">
        <f>SUM(D24:D27)</f>
        <v>-56517</v>
      </c>
    </row>
    <row r="29" spans="1:4" s="16" customFormat="1" ht="15" customHeight="1" x14ac:dyDescent="0.2">
      <c r="A29" s="17"/>
      <c r="B29" s="96" t="s">
        <v>105</v>
      </c>
      <c r="C29" s="48">
        <f>+C15+C23+C28</f>
        <v>30526</v>
      </c>
      <c r="D29" s="250">
        <f>+D15+D23+D28</f>
        <v>-637</v>
      </c>
    </row>
    <row r="30" spans="1:4" ht="15" customHeight="1" x14ac:dyDescent="0.2">
      <c r="B30" s="96" t="s">
        <v>115</v>
      </c>
      <c r="C30" s="52">
        <v>17530</v>
      </c>
      <c r="D30" s="251">
        <v>-3004</v>
      </c>
    </row>
    <row r="31" spans="1:4" s="5" customFormat="1" ht="15" customHeight="1" thickBot="1" x14ac:dyDescent="0.25">
      <c r="A31" s="19"/>
      <c r="B31" s="102" t="s">
        <v>106</v>
      </c>
      <c r="C31" s="252">
        <f>SUM(C29:C30)</f>
        <v>48056</v>
      </c>
      <c r="D31" s="253">
        <f>SUM(D29:D30)</f>
        <v>-3641</v>
      </c>
    </row>
    <row r="32" spans="1:4" ht="15" customHeight="1" x14ac:dyDescent="0.2">
      <c r="B32" s="101" t="s">
        <v>107</v>
      </c>
      <c r="C32" s="48">
        <v>479982</v>
      </c>
      <c r="D32" s="250">
        <v>513632</v>
      </c>
    </row>
    <row r="33" spans="1:4" ht="15" customHeight="1" thickBot="1" x14ac:dyDescent="0.25">
      <c r="A33" s="19"/>
      <c r="B33" s="99" t="s">
        <v>108</v>
      </c>
      <c r="C33" s="252">
        <f>SUM(C31:C32)</f>
        <v>528038</v>
      </c>
      <c r="D33" s="253">
        <f>SUM(D31:D32)</f>
        <v>509991</v>
      </c>
    </row>
    <row r="34" spans="1:4" s="5" customFormat="1" ht="15" customHeight="1" thickBot="1" x14ac:dyDescent="0.25">
      <c r="A34" s="2"/>
      <c r="B34" s="100" t="s">
        <v>0</v>
      </c>
      <c r="C34" s="252">
        <f>C15+C16+C17+C18+C19+C26</f>
        <v>39757</v>
      </c>
      <c r="D34" s="253">
        <f>D15+D16+D17+D18+D19+D26</f>
        <v>51965</v>
      </c>
    </row>
    <row r="35" spans="1:4" x14ac:dyDescent="0.2">
      <c r="C35" s="5"/>
    </row>
    <row r="36" spans="1:4" x14ac:dyDescent="0.2">
      <c r="C36" s="5"/>
    </row>
  </sheetData>
  <pageMargins left="0.43307086614173229" right="0.23622047244094491" top="0.74803149606299213" bottom="0.74803149606299213" header="0.31496062992125984" footer="0.31496062992125984"/>
  <pageSetup paperSize="9" scale="97" orientation="portrait" r:id="rId1"/>
  <headerFooter>
    <oddFooter>&amp;L© 2021 Software AG. All rights reserved.&amp;C&amp;P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T37"/>
  <sheetViews>
    <sheetView showGridLines="0" view="pageBreakPreview" topLeftCell="A7" zoomScale="130" zoomScaleNormal="100" zoomScaleSheetLayoutView="130" workbookViewId="0"/>
  </sheetViews>
  <sheetFormatPr defaultColWidth="9.140625" defaultRowHeight="14.25" x14ac:dyDescent="0.2"/>
  <cols>
    <col min="1" max="1" width="3.5703125" style="2" customWidth="1"/>
    <col min="2" max="2" width="35.140625" style="2" customWidth="1"/>
    <col min="3" max="5" width="10.42578125" style="2" customWidth="1"/>
    <col min="6" max="6" width="2.140625" style="21" customWidth="1"/>
    <col min="7" max="9" width="10.42578125" style="2" customWidth="1"/>
    <col min="10" max="10" width="2.140625" style="21" customWidth="1"/>
    <col min="11" max="13" width="10.42578125" style="2" customWidth="1"/>
    <col min="14" max="14" width="2.140625" style="21" customWidth="1"/>
    <col min="15" max="16" width="10.42578125" style="2" customWidth="1"/>
    <col min="17" max="17" width="2.140625" style="21" customWidth="1"/>
    <col min="18" max="20" width="10.42578125" style="2" customWidth="1"/>
    <col min="21" max="16384" width="9.140625" style="2"/>
  </cols>
  <sheetData>
    <row r="1" spans="1:20" s="13" customFormat="1" ht="15" customHeight="1" x14ac:dyDescent="0.25">
      <c r="A1" s="24"/>
      <c r="B1" s="78" t="str">
        <f>Inhaltsverzeichnis!C17</f>
        <v>Segmentbericht für das 1. Quartal 2021 und 2020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5"/>
      <c r="N1" s="25"/>
      <c r="O1" s="25"/>
      <c r="P1" s="25"/>
      <c r="Q1" s="25"/>
      <c r="R1" s="25"/>
      <c r="S1" s="25"/>
      <c r="T1" s="25"/>
    </row>
    <row r="2" spans="1:20" ht="15" customHeight="1" x14ac:dyDescent="0.2">
      <c r="A2" s="21"/>
      <c r="B2" s="41" t="s">
        <v>26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2"/>
      <c r="N2" s="22"/>
      <c r="O2" s="22"/>
      <c r="P2" s="22"/>
      <c r="Q2" s="22"/>
      <c r="R2" s="22"/>
      <c r="S2" s="22"/>
      <c r="T2" s="22"/>
    </row>
    <row r="3" spans="1:20" ht="15" customHeight="1" x14ac:dyDescent="0.2">
      <c r="A3" s="10"/>
      <c r="B3" s="15"/>
      <c r="C3" s="31"/>
      <c r="D3" s="11"/>
      <c r="E3" s="30"/>
      <c r="F3" s="32"/>
      <c r="G3" s="31"/>
      <c r="H3" s="11"/>
      <c r="I3" s="30"/>
      <c r="J3" s="32"/>
      <c r="K3" s="31"/>
      <c r="L3" s="11"/>
      <c r="M3" s="30"/>
      <c r="N3" s="32"/>
      <c r="O3" s="31"/>
      <c r="P3" s="30"/>
      <c r="Q3" s="32"/>
      <c r="R3" s="31"/>
      <c r="S3" s="11"/>
      <c r="T3" s="11"/>
    </row>
    <row r="4" spans="1:20" s="9" customFormat="1" ht="15" customHeight="1" thickBot="1" x14ac:dyDescent="0.25">
      <c r="A4" s="79"/>
      <c r="B4" s="313" t="s">
        <v>27</v>
      </c>
      <c r="C4" s="316" t="s">
        <v>196</v>
      </c>
      <c r="D4" s="316"/>
      <c r="E4" s="315"/>
      <c r="F4" s="74"/>
      <c r="G4" s="315" t="s">
        <v>10</v>
      </c>
      <c r="H4" s="315"/>
      <c r="I4" s="315"/>
      <c r="J4" s="74"/>
      <c r="K4" s="315" t="s">
        <v>149</v>
      </c>
      <c r="L4" s="315"/>
      <c r="M4" s="315"/>
      <c r="N4" s="74"/>
      <c r="O4" s="315" t="s">
        <v>72</v>
      </c>
      <c r="P4" s="315"/>
      <c r="Q4" s="74"/>
      <c r="R4" s="315" t="s">
        <v>85</v>
      </c>
      <c r="S4" s="315"/>
      <c r="T4" s="315"/>
    </row>
    <row r="5" spans="1:20" s="9" customFormat="1" ht="14.25" customHeight="1" thickTop="1" x14ac:dyDescent="0.2">
      <c r="A5" s="12"/>
      <c r="B5" s="313"/>
      <c r="C5" s="93" t="s">
        <v>183</v>
      </c>
      <c r="D5" s="57" t="s">
        <v>183</v>
      </c>
      <c r="E5" s="59" t="s">
        <v>194</v>
      </c>
      <c r="F5" s="56"/>
      <c r="G5" s="93" t="s">
        <v>183</v>
      </c>
      <c r="H5" s="57" t="s">
        <v>183</v>
      </c>
      <c r="I5" s="59" t="s">
        <v>194</v>
      </c>
      <c r="J5" s="56"/>
      <c r="K5" s="93" t="s">
        <v>183</v>
      </c>
      <c r="L5" s="57" t="s">
        <v>183</v>
      </c>
      <c r="M5" s="59" t="s">
        <v>184</v>
      </c>
      <c r="N5" s="56"/>
      <c r="O5" s="58" t="s">
        <v>183</v>
      </c>
      <c r="P5" s="59" t="s">
        <v>184</v>
      </c>
      <c r="Q5" s="56"/>
      <c r="R5" s="93" t="s">
        <v>183</v>
      </c>
      <c r="S5" s="57" t="s">
        <v>183</v>
      </c>
      <c r="T5" s="59" t="s">
        <v>184</v>
      </c>
    </row>
    <row r="6" spans="1:20" s="9" customFormat="1" ht="36" customHeight="1" thickBot="1" x14ac:dyDescent="0.25">
      <c r="A6" s="12"/>
      <c r="B6" s="314"/>
      <c r="C6" s="193" t="s">
        <v>114</v>
      </c>
      <c r="D6" s="190" t="s">
        <v>117</v>
      </c>
      <c r="E6" s="191" t="s">
        <v>114</v>
      </c>
      <c r="F6" s="56"/>
      <c r="G6" s="192" t="s">
        <v>114</v>
      </c>
      <c r="H6" s="190" t="s">
        <v>117</v>
      </c>
      <c r="I6" s="191" t="s">
        <v>114</v>
      </c>
      <c r="J6" s="56"/>
      <c r="K6" s="192" t="s">
        <v>114</v>
      </c>
      <c r="L6" s="190" t="s">
        <v>117</v>
      </c>
      <c r="M6" s="191" t="s">
        <v>114</v>
      </c>
      <c r="N6" s="56"/>
      <c r="O6" s="192" t="s">
        <v>114</v>
      </c>
      <c r="P6" s="191" t="s">
        <v>114</v>
      </c>
      <c r="Q6" s="56"/>
      <c r="R6" s="75" t="s">
        <v>114</v>
      </c>
      <c r="S6" s="76" t="s">
        <v>117</v>
      </c>
      <c r="T6" s="77" t="s">
        <v>114</v>
      </c>
    </row>
    <row r="7" spans="1:20" s="9" customFormat="1" ht="15" customHeight="1" thickTop="1" x14ac:dyDescent="0.2">
      <c r="A7" s="12"/>
      <c r="B7" s="86" t="s">
        <v>189</v>
      </c>
      <c r="C7" s="48">
        <v>18970</v>
      </c>
      <c r="D7" s="68">
        <v>19407</v>
      </c>
      <c r="E7" s="277">
        <v>13738</v>
      </c>
      <c r="F7" s="289"/>
      <c r="G7" s="67">
        <v>2748</v>
      </c>
      <c r="H7" s="68">
        <v>3046</v>
      </c>
      <c r="I7" s="277">
        <v>698</v>
      </c>
      <c r="J7" s="278"/>
      <c r="K7" s="67">
        <v>0</v>
      </c>
      <c r="L7" s="68">
        <v>0</v>
      </c>
      <c r="M7" s="277">
        <v>0</v>
      </c>
      <c r="N7" s="289"/>
      <c r="O7" s="67">
        <v>0</v>
      </c>
      <c r="P7" s="277">
        <v>0</v>
      </c>
      <c r="Q7" s="278"/>
      <c r="R7" s="83">
        <f>C7+G7+K7+O7</f>
        <v>21718</v>
      </c>
      <c r="S7" s="68">
        <f>+D7+H7+L7</f>
        <v>22453</v>
      </c>
      <c r="T7" s="250">
        <f>E7+I7+M7+P7</f>
        <v>14436</v>
      </c>
    </row>
    <row r="8" spans="1:20" s="9" customFormat="1" ht="15" customHeight="1" x14ac:dyDescent="0.2">
      <c r="A8" s="12"/>
      <c r="B8" s="86" t="s">
        <v>190</v>
      </c>
      <c r="C8" s="48">
        <v>11230</v>
      </c>
      <c r="D8" s="68">
        <v>11677</v>
      </c>
      <c r="E8" s="277">
        <v>5477</v>
      </c>
      <c r="F8" s="289"/>
      <c r="G8" s="67">
        <v>2133</v>
      </c>
      <c r="H8" s="68">
        <v>2248</v>
      </c>
      <c r="I8" s="277">
        <v>631</v>
      </c>
      <c r="J8" s="278"/>
      <c r="K8" s="67">
        <v>0</v>
      </c>
      <c r="L8" s="68">
        <v>0</v>
      </c>
      <c r="M8" s="277">
        <v>0</v>
      </c>
      <c r="N8" s="289"/>
      <c r="O8" s="67">
        <v>0</v>
      </c>
      <c r="P8" s="277">
        <v>0</v>
      </c>
      <c r="Q8" s="278"/>
      <c r="R8" s="83">
        <f>C8+G8+K8+O8</f>
        <v>13363</v>
      </c>
      <c r="S8" s="68">
        <f>+D8+H8+L8</f>
        <v>13925</v>
      </c>
      <c r="T8" s="250">
        <f>E8+I8+M8+P8</f>
        <v>6108</v>
      </c>
    </row>
    <row r="9" spans="1:20" s="9" customFormat="1" ht="15" customHeight="1" x14ac:dyDescent="0.2">
      <c r="A9" s="12"/>
      <c r="B9" s="87" t="s">
        <v>191</v>
      </c>
      <c r="C9" s="52">
        <v>53313</v>
      </c>
      <c r="D9" s="61">
        <v>56028</v>
      </c>
      <c r="E9" s="279">
        <v>65970</v>
      </c>
      <c r="F9" s="289"/>
      <c r="G9" s="60">
        <v>31816</v>
      </c>
      <c r="H9" s="61">
        <v>34049</v>
      </c>
      <c r="I9" s="279">
        <v>35230</v>
      </c>
      <c r="J9" s="278"/>
      <c r="K9" s="60">
        <v>0</v>
      </c>
      <c r="L9" s="61">
        <v>0</v>
      </c>
      <c r="M9" s="279">
        <v>0</v>
      </c>
      <c r="N9" s="289"/>
      <c r="O9" s="60">
        <v>0</v>
      </c>
      <c r="P9" s="279">
        <v>0</v>
      </c>
      <c r="Q9" s="278"/>
      <c r="R9" s="84">
        <f>C9+G9+K9+O9</f>
        <v>85129</v>
      </c>
      <c r="S9" s="61">
        <f>+D9+H9+L9</f>
        <v>90077</v>
      </c>
      <c r="T9" s="251">
        <f>E9+I9+M9+P9</f>
        <v>101200</v>
      </c>
    </row>
    <row r="10" spans="1:20" s="9" customFormat="1" ht="15" customHeight="1" x14ac:dyDescent="0.2">
      <c r="A10" s="12"/>
      <c r="B10" s="88" t="s">
        <v>112</v>
      </c>
      <c r="C10" s="63">
        <v>9494</v>
      </c>
      <c r="D10" s="64">
        <v>9796</v>
      </c>
      <c r="E10" s="280">
        <v>6910</v>
      </c>
      <c r="F10" s="289"/>
      <c r="G10" s="62">
        <v>2</v>
      </c>
      <c r="H10" s="64">
        <v>2</v>
      </c>
      <c r="I10" s="280">
        <v>13</v>
      </c>
      <c r="J10" s="278"/>
      <c r="K10" s="62">
        <v>0</v>
      </c>
      <c r="L10" s="64">
        <v>0</v>
      </c>
      <c r="M10" s="280">
        <v>0</v>
      </c>
      <c r="N10" s="289"/>
      <c r="O10" s="62">
        <v>0</v>
      </c>
      <c r="P10" s="280">
        <v>0</v>
      </c>
      <c r="Q10" s="278"/>
      <c r="R10" s="85">
        <f>G10+C10+K10+O10</f>
        <v>9496</v>
      </c>
      <c r="S10" s="64">
        <f>+D10+H10+L10</f>
        <v>9798</v>
      </c>
      <c r="T10" s="251">
        <f>I10+E10+M10+Q10</f>
        <v>6923</v>
      </c>
    </row>
    <row r="11" spans="1:20" s="9" customFormat="1" ht="15" customHeight="1" thickBot="1" x14ac:dyDescent="0.25">
      <c r="A11" s="12"/>
      <c r="B11" s="89" t="s">
        <v>192</v>
      </c>
      <c r="C11" s="49">
        <f>SUM(C7:C10)</f>
        <v>93007</v>
      </c>
      <c r="D11" s="66">
        <f t="shared" ref="D11:E11" si="0">SUM(D7:D10)</f>
        <v>96908</v>
      </c>
      <c r="E11" s="281">
        <f t="shared" si="0"/>
        <v>92095</v>
      </c>
      <c r="F11" s="290"/>
      <c r="G11" s="65">
        <f t="shared" ref="G11:I11" si="1">SUM(G7:G10)</f>
        <v>36699</v>
      </c>
      <c r="H11" s="66">
        <f t="shared" si="1"/>
        <v>39345</v>
      </c>
      <c r="I11" s="281">
        <f t="shared" si="1"/>
        <v>36572</v>
      </c>
      <c r="J11" s="282"/>
      <c r="K11" s="65">
        <f t="shared" ref="K11:M11" si="2">SUM(K7:K10)</f>
        <v>0</v>
      </c>
      <c r="L11" s="66">
        <f t="shared" si="2"/>
        <v>0</v>
      </c>
      <c r="M11" s="281">
        <f t="shared" si="2"/>
        <v>0</v>
      </c>
      <c r="N11" s="290"/>
      <c r="O11" s="65">
        <f t="shared" ref="O11:P11" si="3">SUM(O7:O10)</f>
        <v>0</v>
      </c>
      <c r="P11" s="281">
        <f t="shared" si="3"/>
        <v>0</v>
      </c>
      <c r="Q11" s="282"/>
      <c r="R11" s="65">
        <f t="shared" ref="R11:T11" si="4">SUM(R7:R10)</f>
        <v>129706</v>
      </c>
      <c r="S11" s="66">
        <f t="shared" si="4"/>
        <v>136253</v>
      </c>
      <c r="T11" s="283">
        <f t="shared" si="4"/>
        <v>128667</v>
      </c>
    </row>
    <row r="12" spans="1:20" s="9" customFormat="1" ht="15" customHeight="1" x14ac:dyDescent="0.2">
      <c r="A12" s="12"/>
      <c r="B12" s="88" t="s">
        <v>193</v>
      </c>
      <c r="C12" s="63">
        <v>5917</v>
      </c>
      <c r="D12" s="64">
        <v>6327</v>
      </c>
      <c r="E12" s="280">
        <v>11405</v>
      </c>
      <c r="F12" s="289"/>
      <c r="G12" s="62">
        <v>10832</v>
      </c>
      <c r="H12" s="64">
        <v>11406</v>
      </c>
      <c r="I12" s="280">
        <v>20848</v>
      </c>
      <c r="J12" s="278"/>
      <c r="K12" s="62">
        <v>0</v>
      </c>
      <c r="L12" s="64">
        <v>0</v>
      </c>
      <c r="M12" s="280">
        <v>0</v>
      </c>
      <c r="N12" s="289"/>
      <c r="O12" s="62">
        <v>0</v>
      </c>
      <c r="P12" s="280">
        <v>0</v>
      </c>
      <c r="Q12" s="278"/>
      <c r="R12" s="85">
        <f>G12+C12+K12+O12</f>
        <v>16749</v>
      </c>
      <c r="S12" s="64">
        <f>+D12+H12+L12</f>
        <v>17733</v>
      </c>
      <c r="T12" s="251">
        <f>I12+E12+M12+Q12</f>
        <v>32253</v>
      </c>
    </row>
    <row r="13" spans="1:20" s="9" customFormat="1" ht="15" customHeight="1" thickBot="1" x14ac:dyDescent="0.25">
      <c r="A13" s="12"/>
      <c r="B13" s="89" t="s">
        <v>73</v>
      </c>
      <c r="C13" s="49">
        <f>SUM(C11:C12)</f>
        <v>98924</v>
      </c>
      <c r="D13" s="66">
        <f>SUM(D11:D12)</f>
        <v>103235</v>
      </c>
      <c r="E13" s="281">
        <f>SUM(E11:E12)</f>
        <v>103500</v>
      </c>
      <c r="F13" s="290"/>
      <c r="G13" s="65">
        <f>SUM(G11:G12)</f>
        <v>47531</v>
      </c>
      <c r="H13" s="66">
        <f>SUM(H11:H12)</f>
        <v>50751</v>
      </c>
      <c r="I13" s="281">
        <f>SUM(I11:I12)</f>
        <v>57420</v>
      </c>
      <c r="J13" s="282"/>
      <c r="K13" s="65">
        <f>SUM(K11:K12)</f>
        <v>0</v>
      </c>
      <c r="L13" s="66">
        <f>SUM(L11:L12)</f>
        <v>0</v>
      </c>
      <c r="M13" s="281">
        <f>SUM(M11:M12)</f>
        <v>0</v>
      </c>
      <c r="N13" s="290"/>
      <c r="O13" s="65">
        <f>SUM(O11:O12)</f>
        <v>0</v>
      </c>
      <c r="P13" s="281">
        <f>SUM(P11:P12)</f>
        <v>0</v>
      </c>
      <c r="Q13" s="282"/>
      <c r="R13" s="65">
        <f>SUM(R11:R12)</f>
        <v>146455</v>
      </c>
      <c r="S13" s="66">
        <f>SUM(S11:S12)</f>
        <v>153986</v>
      </c>
      <c r="T13" s="283">
        <f>SUM(T11:T12)</f>
        <v>160920</v>
      </c>
    </row>
    <row r="14" spans="1:20" s="9" customFormat="1" ht="15" customHeight="1" x14ac:dyDescent="0.2">
      <c r="A14" s="12"/>
      <c r="B14" s="86" t="s">
        <v>30</v>
      </c>
      <c r="C14" s="48">
        <v>0</v>
      </c>
      <c r="D14" s="68">
        <v>0</v>
      </c>
      <c r="E14" s="277">
        <v>0</v>
      </c>
      <c r="F14" s="289"/>
      <c r="G14" s="67">
        <v>0</v>
      </c>
      <c r="H14" s="68">
        <v>0</v>
      </c>
      <c r="I14" s="277">
        <v>0</v>
      </c>
      <c r="J14" s="278"/>
      <c r="K14" s="60">
        <v>36649</v>
      </c>
      <c r="L14" s="61">
        <v>37965</v>
      </c>
      <c r="M14" s="279">
        <v>45988</v>
      </c>
      <c r="N14" s="289"/>
      <c r="O14" s="67">
        <v>0</v>
      </c>
      <c r="P14" s="277">
        <v>0</v>
      </c>
      <c r="Q14" s="278"/>
      <c r="R14" s="67">
        <f>C14+G14+K14+O14</f>
        <v>36649</v>
      </c>
      <c r="S14" s="67">
        <f>+D14+H14+L14</f>
        <v>37965</v>
      </c>
      <c r="T14" s="250">
        <f>E14+I14+M14+P14</f>
        <v>45988</v>
      </c>
    </row>
    <row r="15" spans="1:20" s="9" customFormat="1" ht="15" customHeight="1" x14ac:dyDescent="0.2">
      <c r="A15" s="12"/>
      <c r="B15" s="87" t="s">
        <v>31</v>
      </c>
      <c r="C15" s="52">
        <v>0</v>
      </c>
      <c r="D15" s="61">
        <v>0</v>
      </c>
      <c r="E15" s="279">
        <v>0</v>
      </c>
      <c r="F15" s="289"/>
      <c r="G15" s="60">
        <v>0</v>
      </c>
      <c r="H15" s="61">
        <v>0</v>
      </c>
      <c r="I15" s="279">
        <v>138</v>
      </c>
      <c r="J15" s="278"/>
      <c r="K15" s="60">
        <v>2</v>
      </c>
      <c r="L15" s="61">
        <v>2</v>
      </c>
      <c r="M15" s="279">
        <v>0</v>
      </c>
      <c r="N15" s="289"/>
      <c r="O15" s="60">
        <v>0</v>
      </c>
      <c r="P15" s="279">
        <v>0</v>
      </c>
      <c r="Q15" s="278"/>
      <c r="R15" s="60">
        <f>C15+G15+K15+O15</f>
        <v>2</v>
      </c>
      <c r="S15" s="61">
        <f>+D15+H15+L15</f>
        <v>2</v>
      </c>
      <c r="T15" s="251">
        <f>E15+I15+M15+P15</f>
        <v>138</v>
      </c>
    </row>
    <row r="16" spans="1:20" s="9" customFormat="1" ht="15" customHeight="1" thickBot="1" x14ac:dyDescent="0.25">
      <c r="A16" s="12"/>
      <c r="B16" s="89" t="s">
        <v>32</v>
      </c>
      <c r="C16" s="49">
        <f t="shared" ref="C16:E16" si="5">SUM(C13:C15)</f>
        <v>98924</v>
      </c>
      <c r="D16" s="66">
        <f t="shared" si="5"/>
        <v>103235</v>
      </c>
      <c r="E16" s="281">
        <f t="shared" si="5"/>
        <v>103500</v>
      </c>
      <c r="F16" s="290"/>
      <c r="G16" s="65">
        <f t="shared" ref="G16:I16" si="6">SUM(G13:G15)</f>
        <v>47531</v>
      </c>
      <c r="H16" s="66">
        <f t="shared" si="6"/>
        <v>50751</v>
      </c>
      <c r="I16" s="281">
        <f t="shared" si="6"/>
        <v>57558</v>
      </c>
      <c r="J16" s="282"/>
      <c r="K16" s="65">
        <f t="shared" ref="K16:M16" si="7">SUM(K13:K15)</f>
        <v>36651</v>
      </c>
      <c r="L16" s="66">
        <f t="shared" si="7"/>
        <v>37967</v>
      </c>
      <c r="M16" s="281">
        <f t="shared" si="7"/>
        <v>45988</v>
      </c>
      <c r="N16" s="290"/>
      <c r="O16" s="65">
        <f t="shared" ref="O16:P16" si="8">SUM(O13:O15)</f>
        <v>0</v>
      </c>
      <c r="P16" s="281">
        <f t="shared" si="8"/>
        <v>0</v>
      </c>
      <c r="Q16" s="282"/>
      <c r="R16" s="65">
        <f>SUM(R13:R15)</f>
        <v>183106</v>
      </c>
      <c r="S16" s="66">
        <f t="shared" ref="S16" si="9">SUM(S13:S15)</f>
        <v>191953</v>
      </c>
      <c r="T16" s="283">
        <f>SUM(T13:T15)</f>
        <v>207046</v>
      </c>
    </row>
    <row r="17" spans="1:20" s="9" customFormat="1" ht="15" customHeight="1" x14ac:dyDescent="0.2">
      <c r="A17" s="12"/>
      <c r="B17" s="86" t="s">
        <v>33</v>
      </c>
      <c r="C17" s="48">
        <v>-14470</v>
      </c>
      <c r="D17" s="48">
        <v>-14750</v>
      </c>
      <c r="E17" s="277">
        <v>-11475</v>
      </c>
      <c r="F17" s="289"/>
      <c r="G17" s="67">
        <v>-2144</v>
      </c>
      <c r="H17" s="48">
        <v>-2272</v>
      </c>
      <c r="I17" s="277">
        <v>-2566</v>
      </c>
      <c r="J17" s="278"/>
      <c r="K17" s="67">
        <v>-27153</v>
      </c>
      <c r="L17" s="48">
        <v>-28117</v>
      </c>
      <c r="M17" s="277">
        <v>-39237</v>
      </c>
      <c r="N17" s="289"/>
      <c r="O17" s="67">
        <v>-2502</v>
      </c>
      <c r="P17" s="277">
        <v>-2011</v>
      </c>
      <c r="Q17" s="278"/>
      <c r="R17" s="67">
        <f>C17+G17+K17+O17</f>
        <v>-46269</v>
      </c>
      <c r="S17" s="48"/>
      <c r="T17" s="250">
        <f>E17+I17+M17+P17</f>
        <v>-55289</v>
      </c>
    </row>
    <row r="18" spans="1:20" s="9" customFormat="1" ht="15" customHeight="1" thickBot="1" x14ac:dyDescent="0.25">
      <c r="A18" s="12"/>
      <c r="B18" s="89" t="s">
        <v>34</v>
      </c>
      <c r="C18" s="49">
        <f t="shared" ref="C18:E18" si="10">SUM(C16:C17)</f>
        <v>84454</v>
      </c>
      <c r="D18" s="49">
        <f t="shared" si="10"/>
        <v>88485</v>
      </c>
      <c r="E18" s="281">
        <f t="shared" si="10"/>
        <v>92025</v>
      </c>
      <c r="F18" s="290"/>
      <c r="G18" s="65">
        <f t="shared" ref="G18:I18" si="11">SUM(G16:G17)</f>
        <v>45387</v>
      </c>
      <c r="H18" s="49">
        <f t="shared" si="11"/>
        <v>48479</v>
      </c>
      <c r="I18" s="281">
        <f t="shared" si="11"/>
        <v>54992</v>
      </c>
      <c r="J18" s="282"/>
      <c r="K18" s="65">
        <f t="shared" ref="K18:M18" si="12">SUM(K16:K17)</f>
        <v>9498</v>
      </c>
      <c r="L18" s="49">
        <f t="shared" si="12"/>
        <v>9850</v>
      </c>
      <c r="M18" s="281">
        <f t="shared" si="12"/>
        <v>6751</v>
      </c>
      <c r="N18" s="290"/>
      <c r="O18" s="65">
        <f t="shared" ref="O18:P18" si="13">SUM(O16:O17)</f>
        <v>-2502</v>
      </c>
      <c r="P18" s="281">
        <f t="shared" si="13"/>
        <v>-2011</v>
      </c>
      <c r="Q18" s="282"/>
      <c r="R18" s="65">
        <f t="shared" ref="R18:T18" si="14">SUM(R16:R17)</f>
        <v>136837</v>
      </c>
      <c r="S18" s="49"/>
      <c r="T18" s="283">
        <f t="shared" si="14"/>
        <v>151757</v>
      </c>
    </row>
    <row r="19" spans="1:20" s="9" customFormat="1" ht="15" customHeight="1" x14ac:dyDescent="0.2">
      <c r="A19" s="12"/>
      <c r="B19" s="90"/>
      <c r="C19" s="69"/>
      <c r="D19" s="69"/>
      <c r="E19" s="284"/>
      <c r="F19" s="290"/>
      <c r="G19" s="73"/>
      <c r="H19" s="69"/>
      <c r="I19" s="284"/>
      <c r="J19" s="282"/>
      <c r="K19" s="73"/>
      <c r="L19" s="69"/>
      <c r="M19" s="284"/>
      <c r="N19" s="290"/>
      <c r="O19" s="73"/>
      <c r="P19" s="284"/>
      <c r="Q19" s="282"/>
      <c r="R19" s="73"/>
      <c r="S19" s="69"/>
      <c r="T19" s="285"/>
    </row>
    <row r="20" spans="1:20" s="9" customFormat="1" ht="15" customHeight="1" x14ac:dyDescent="0.2">
      <c r="A20" s="12"/>
      <c r="B20" s="91" t="s">
        <v>36</v>
      </c>
      <c r="C20" s="52">
        <v>-51768</v>
      </c>
      <c r="D20" s="52">
        <v>-53920</v>
      </c>
      <c r="E20" s="279">
        <v>-50654</v>
      </c>
      <c r="F20" s="289"/>
      <c r="G20" s="60">
        <v>-5867</v>
      </c>
      <c r="H20" s="52">
        <v>-6288</v>
      </c>
      <c r="I20" s="279">
        <v>-9278</v>
      </c>
      <c r="J20" s="278"/>
      <c r="K20" s="60">
        <v>-3121</v>
      </c>
      <c r="L20" s="52">
        <v>-3219</v>
      </c>
      <c r="M20" s="279">
        <v>-4390</v>
      </c>
      <c r="N20" s="289"/>
      <c r="O20" s="60">
        <v>-1445</v>
      </c>
      <c r="P20" s="279">
        <v>-1628</v>
      </c>
      <c r="Q20" s="278"/>
      <c r="R20" s="67">
        <f>C20+G20+K20+O20</f>
        <v>-62201</v>
      </c>
      <c r="S20" s="52"/>
      <c r="T20" s="251">
        <f>E20+I20+M20+P20</f>
        <v>-65950</v>
      </c>
    </row>
    <row r="21" spans="1:20" s="9" customFormat="1" ht="15" customHeight="1" thickBot="1" x14ac:dyDescent="0.25">
      <c r="A21" s="12"/>
      <c r="B21" s="89" t="s">
        <v>74</v>
      </c>
      <c r="C21" s="49">
        <f t="shared" ref="C21:E21" si="15">SUM(C18:C20)</f>
        <v>32686</v>
      </c>
      <c r="D21" s="49">
        <f t="shared" si="15"/>
        <v>34565</v>
      </c>
      <c r="E21" s="281">
        <f t="shared" si="15"/>
        <v>41371</v>
      </c>
      <c r="F21" s="290"/>
      <c r="G21" s="65">
        <f t="shared" ref="G21:I21" si="16">SUM(G18:G20)</f>
        <v>39520</v>
      </c>
      <c r="H21" s="49">
        <f t="shared" si="16"/>
        <v>42191</v>
      </c>
      <c r="I21" s="281">
        <f t="shared" si="16"/>
        <v>45714</v>
      </c>
      <c r="J21" s="282"/>
      <c r="K21" s="65">
        <f t="shared" ref="K21:M21" si="17">SUM(K18:K20)</f>
        <v>6377</v>
      </c>
      <c r="L21" s="49">
        <f t="shared" si="17"/>
        <v>6631</v>
      </c>
      <c r="M21" s="281">
        <f t="shared" si="17"/>
        <v>2361</v>
      </c>
      <c r="N21" s="290"/>
      <c r="O21" s="65">
        <f t="shared" ref="O21:P21" si="18">SUM(O18:O20)</f>
        <v>-3947</v>
      </c>
      <c r="P21" s="281">
        <f t="shared" si="18"/>
        <v>-3639</v>
      </c>
      <c r="Q21" s="282"/>
      <c r="R21" s="65">
        <f t="shared" ref="R21:T21" si="19">SUM(R18:R20)</f>
        <v>74636</v>
      </c>
      <c r="S21" s="49"/>
      <c r="T21" s="283">
        <f t="shared" si="19"/>
        <v>85807</v>
      </c>
    </row>
    <row r="22" spans="1:20" s="18" customFormat="1" ht="15" customHeight="1" x14ac:dyDescent="0.2">
      <c r="A22" s="12"/>
      <c r="B22" s="90"/>
      <c r="C22" s="69"/>
      <c r="D22" s="69"/>
      <c r="E22" s="284"/>
      <c r="F22" s="290"/>
      <c r="G22" s="73"/>
      <c r="H22" s="69"/>
      <c r="I22" s="284"/>
      <c r="J22" s="282"/>
      <c r="K22" s="73"/>
      <c r="L22" s="69"/>
      <c r="M22" s="284"/>
      <c r="N22" s="290"/>
      <c r="O22" s="73"/>
      <c r="P22" s="284"/>
      <c r="Q22" s="282"/>
      <c r="R22" s="73"/>
      <c r="S22" s="69"/>
      <c r="T22" s="285"/>
    </row>
    <row r="23" spans="1:20" s="9" customFormat="1" ht="15" customHeight="1" x14ac:dyDescent="0.2">
      <c r="A23" s="12"/>
      <c r="B23" s="86" t="s">
        <v>75</v>
      </c>
      <c r="C23" s="48">
        <v>-30088</v>
      </c>
      <c r="D23" s="48">
        <v>-30030</v>
      </c>
      <c r="E23" s="277">
        <f>-27980-1</f>
        <v>-27981</v>
      </c>
      <c r="F23" s="289"/>
      <c r="G23" s="67">
        <v>-8448</v>
      </c>
      <c r="H23" s="48">
        <v>-8427</v>
      </c>
      <c r="I23" s="277">
        <v>-8541</v>
      </c>
      <c r="J23" s="278"/>
      <c r="K23" s="67">
        <v>0</v>
      </c>
      <c r="L23" s="48">
        <v>0</v>
      </c>
      <c r="M23" s="277">
        <v>0</v>
      </c>
      <c r="N23" s="289"/>
      <c r="O23" s="67">
        <v>0</v>
      </c>
      <c r="P23" s="277">
        <v>0</v>
      </c>
      <c r="Q23" s="278"/>
      <c r="R23" s="67">
        <f>C23+G23+K23+O23</f>
        <v>-38536</v>
      </c>
      <c r="S23" s="48"/>
      <c r="T23" s="250">
        <f>E23+I23+M23+P23</f>
        <v>-36522</v>
      </c>
    </row>
    <row r="24" spans="1:20" s="9" customFormat="1" ht="15" customHeight="1" thickBot="1" x14ac:dyDescent="0.25">
      <c r="A24" s="12"/>
      <c r="B24" s="89" t="s">
        <v>76</v>
      </c>
      <c r="C24" s="49">
        <f t="shared" ref="C24:E24" si="20">SUM(C21:C23)</f>
        <v>2598</v>
      </c>
      <c r="D24" s="49">
        <f t="shared" si="20"/>
        <v>4535</v>
      </c>
      <c r="E24" s="281">
        <f t="shared" si="20"/>
        <v>13390</v>
      </c>
      <c r="F24" s="290"/>
      <c r="G24" s="65">
        <f t="shared" ref="G24:I24" si="21">SUM(G21:G23)</f>
        <v>31072</v>
      </c>
      <c r="H24" s="49">
        <f t="shared" si="21"/>
        <v>33764</v>
      </c>
      <c r="I24" s="281">
        <f t="shared" si="21"/>
        <v>37173</v>
      </c>
      <c r="J24" s="282"/>
      <c r="K24" s="65">
        <f t="shared" ref="K24:M24" si="22">SUM(K21:K23)</f>
        <v>6377</v>
      </c>
      <c r="L24" s="49">
        <f t="shared" si="22"/>
        <v>6631</v>
      </c>
      <c r="M24" s="281">
        <f t="shared" si="22"/>
        <v>2361</v>
      </c>
      <c r="N24" s="290"/>
      <c r="O24" s="65">
        <f t="shared" ref="O24:P24" si="23">SUM(O21:O23)</f>
        <v>-3947</v>
      </c>
      <c r="P24" s="281">
        <f t="shared" si="23"/>
        <v>-3639</v>
      </c>
      <c r="Q24" s="282"/>
      <c r="R24" s="65">
        <f>SUM(R21:R23)</f>
        <v>36100</v>
      </c>
      <c r="S24" s="49"/>
      <c r="T24" s="283">
        <f>SUM(T21:T23)</f>
        <v>49285</v>
      </c>
    </row>
    <row r="25" spans="1:20" s="9" customFormat="1" ht="15" customHeight="1" x14ac:dyDescent="0.2">
      <c r="A25" s="12"/>
      <c r="B25" s="86" t="s">
        <v>37</v>
      </c>
      <c r="C25" s="48"/>
      <c r="D25" s="48"/>
      <c r="E25" s="277"/>
      <c r="F25" s="289"/>
      <c r="G25" s="67"/>
      <c r="H25" s="48"/>
      <c r="I25" s="277"/>
      <c r="J25" s="278"/>
      <c r="K25" s="67"/>
      <c r="L25" s="48"/>
      <c r="M25" s="277"/>
      <c r="N25" s="289"/>
      <c r="O25" s="67"/>
      <c r="P25" s="277"/>
      <c r="Q25" s="278"/>
      <c r="R25" s="67">
        <v>-20523</v>
      </c>
      <c r="S25" s="48"/>
      <c r="T25" s="250">
        <v>-21415</v>
      </c>
    </row>
    <row r="26" spans="1:20" s="9" customFormat="1" ht="15" customHeight="1" x14ac:dyDescent="0.2">
      <c r="A26" s="12"/>
      <c r="B26" s="86" t="s">
        <v>134</v>
      </c>
      <c r="C26" s="48"/>
      <c r="D26" s="48"/>
      <c r="E26" s="277"/>
      <c r="F26" s="289"/>
      <c r="G26" s="67"/>
      <c r="H26" s="48"/>
      <c r="I26" s="277"/>
      <c r="J26" s="278"/>
      <c r="K26" s="67"/>
      <c r="L26" s="48"/>
      <c r="M26" s="277"/>
      <c r="N26" s="289"/>
      <c r="O26" s="67"/>
      <c r="P26" s="277"/>
      <c r="Q26" s="278"/>
      <c r="R26" s="67">
        <v>4406</v>
      </c>
      <c r="S26" s="48"/>
      <c r="T26" s="250">
        <v>9206</v>
      </c>
    </row>
    <row r="27" spans="1:20" s="9" customFormat="1" ht="15" customHeight="1" x14ac:dyDescent="0.2">
      <c r="A27" s="12"/>
      <c r="B27" s="86" t="s">
        <v>135</v>
      </c>
      <c r="C27" s="48"/>
      <c r="D27" s="48"/>
      <c r="E27" s="277"/>
      <c r="F27" s="289"/>
      <c r="G27" s="67"/>
      <c r="H27" s="48"/>
      <c r="I27" s="277"/>
      <c r="J27" s="278"/>
      <c r="K27" s="67"/>
      <c r="L27" s="48"/>
      <c r="M27" s="277"/>
      <c r="N27" s="289"/>
      <c r="O27" s="67"/>
      <c r="P27" s="277"/>
      <c r="Q27" s="278"/>
      <c r="R27" s="67">
        <v>-4672</v>
      </c>
      <c r="S27" s="48"/>
      <c r="T27" s="250">
        <v>-8341</v>
      </c>
    </row>
    <row r="28" spans="1:20" s="9" customFormat="1" ht="15" customHeight="1" x14ac:dyDescent="0.2">
      <c r="A28" s="12"/>
      <c r="B28" s="87" t="s">
        <v>38</v>
      </c>
      <c r="C28" s="52"/>
      <c r="D28" s="52"/>
      <c r="E28" s="279"/>
      <c r="F28" s="289"/>
      <c r="G28" s="60"/>
      <c r="H28" s="52"/>
      <c r="I28" s="279"/>
      <c r="J28" s="278"/>
      <c r="K28" s="60"/>
      <c r="L28" s="52"/>
      <c r="M28" s="279"/>
      <c r="N28" s="289"/>
      <c r="O28" s="60"/>
      <c r="P28" s="279"/>
      <c r="Q28" s="278"/>
      <c r="R28" s="60">
        <v>-1064</v>
      </c>
      <c r="S28" s="52"/>
      <c r="T28" s="251">
        <v>-1171</v>
      </c>
    </row>
    <row r="29" spans="1:20" s="9" customFormat="1" ht="15" customHeight="1" thickBot="1" x14ac:dyDescent="0.25">
      <c r="A29" s="12"/>
      <c r="B29" s="89" t="s">
        <v>136</v>
      </c>
      <c r="C29" s="80"/>
      <c r="D29" s="80"/>
      <c r="E29" s="286"/>
      <c r="F29" s="289"/>
      <c r="G29" s="81"/>
      <c r="H29" s="80"/>
      <c r="I29" s="286"/>
      <c r="J29" s="278"/>
      <c r="K29" s="81"/>
      <c r="L29" s="80"/>
      <c r="M29" s="286"/>
      <c r="N29" s="289"/>
      <c r="O29" s="81"/>
      <c r="P29" s="286"/>
      <c r="Q29" s="278"/>
      <c r="R29" s="65">
        <f>SUM(R24:R28)</f>
        <v>14247</v>
      </c>
      <c r="S29" s="80"/>
      <c r="T29" s="283">
        <f>SUM(T24:T28)</f>
        <v>27564</v>
      </c>
    </row>
    <row r="30" spans="1:20" s="9" customFormat="1" ht="15" customHeight="1" x14ac:dyDescent="0.2">
      <c r="A30" s="12"/>
      <c r="B30" s="86" t="s">
        <v>138</v>
      </c>
      <c r="C30" s="48"/>
      <c r="D30" s="48"/>
      <c r="E30" s="277"/>
      <c r="F30" s="289"/>
      <c r="G30" s="67"/>
      <c r="H30" s="48"/>
      <c r="I30" s="277"/>
      <c r="J30" s="278"/>
      <c r="K30" s="67"/>
      <c r="L30" s="48"/>
      <c r="M30" s="277"/>
      <c r="N30" s="289"/>
      <c r="O30" s="67"/>
      <c r="P30" s="277"/>
      <c r="Q30" s="278"/>
      <c r="R30" s="67">
        <v>1297</v>
      </c>
      <c r="S30" s="48"/>
      <c r="T30" s="250">
        <v>2534</v>
      </c>
    </row>
    <row r="31" spans="1:20" s="9" customFormat="1" ht="15" customHeight="1" x14ac:dyDescent="0.2">
      <c r="A31" s="12"/>
      <c r="B31" s="87" t="s">
        <v>139</v>
      </c>
      <c r="C31" s="52"/>
      <c r="D31" s="52"/>
      <c r="E31" s="279"/>
      <c r="F31" s="289"/>
      <c r="G31" s="60"/>
      <c r="H31" s="52"/>
      <c r="I31" s="279"/>
      <c r="J31" s="278"/>
      <c r="K31" s="60"/>
      <c r="L31" s="52"/>
      <c r="M31" s="279"/>
      <c r="N31" s="289"/>
      <c r="O31" s="60"/>
      <c r="P31" s="279"/>
      <c r="Q31" s="278"/>
      <c r="R31" s="60">
        <v>-1558</v>
      </c>
      <c r="S31" s="52"/>
      <c r="T31" s="251">
        <v>-1383</v>
      </c>
    </row>
    <row r="32" spans="1:20" s="9" customFormat="1" ht="15" customHeight="1" thickBot="1" x14ac:dyDescent="0.25">
      <c r="A32" s="12"/>
      <c r="B32" s="89" t="s">
        <v>137</v>
      </c>
      <c r="C32" s="80"/>
      <c r="D32" s="80"/>
      <c r="E32" s="286"/>
      <c r="F32" s="289"/>
      <c r="G32" s="81"/>
      <c r="H32" s="80"/>
      <c r="I32" s="286"/>
      <c r="J32" s="278"/>
      <c r="K32" s="81"/>
      <c r="L32" s="80"/>
      <c r="M32" s="286"/>
      <c r="N32" s="289"/>
      <c r="O32" s="81"/>
      <c r="P32" s="286"/>
      <c r="Q32" s="278"/>
      <c r="R32" s="65">
        <f>SUM(R30:R31)</f>
        <v>-261</v>
      </c>
      <c r="S32" s="80"/>
      <c r="T32" s="283">
        <f>SUM(T30:T31)</f>
        <v>1151</v>
      </c>
    </row>
    <row r="33" spans="1:20" s="9" customFormat="1" ht="15" customHeight="1" thickBot="1" x14ac:dyDescent="0.25">
      <c r="A33" s="12"/>
      <c r="B33" s="89" t="s">
        <v>77</v>
      </c>
      <c r="C33" s="80"/>
      <c r="D33" s="80"/>
      <c r="E33" s="286"/>
      <c r="F33" s="289"/>
      <c r="G33" s="81"/>
      <c r="H33" s="80"/>
      <c r="I33" s="286"/>
      <c r="J33" s="278"/>
      <c r="K33" s="81"/>
      <c r="L33" s="80"/>
      <c r="M33" s="286"/>
      <c r="N33" s="289"/>
      <c r="O33" s="81"/>
      <c r="P33" s="286"/>
      <c r="Q33" s="278"/>
      <c r="R33" s="65">
        <f>+R29+R32</f>
        <v>13986</v>
      </c>
      <c r="S33" s="80"/>
      <c r="T33" s="283">
        <f>+T29+T32</f>
        <v>28715</v>
      </c>
    </row>
    <row r="34" spans="1:20" s="9" customFormat="1" ht="15" customHeight="1" x14ac:dyDescent="0.2">
      <c r="A34" s="12"/>
      <c r="B34" s="94" t="s">
        <v>40</v>
      </c>
      <c r="C34" s="48"/>
      <c r="D34" s="48"/>
      <c r="E34" s="277"/>
      <c r="F34" s="289"/>
      <c r="G34" s="67"/>
      <c r="H34" s="48"/>
      <c r="I34" s="277"/>
      <c r="J34" s="278"/>
      <c r="K34" s="67"/>
      <c r="L34" s="48"/>
      <c r="M34" s="277"/>
      <c r="N34" s="289"/>
      <c r="O34" s="67"/>
      <c r="P34" s="277"/>
      <c r="Q34" s="278"/>
      <c r="R34" s="67">
        <v>-3747</v>
      </c>
      <c r="S34" s="48"/>
      <c r="T34" s="250">
        <v>-8524</v>
      </c>
    </row>
    <row r="35" spans="1:20" s="5" customFormat="1" ht="15" customHeight="1" thickBot="1" x14ac:dyDescent="0.25">
      <c r="A35" s="19"/>
      <c r="B35" s="92" t="s">
        <v>41</v>
      </c>
      <c r="C35" s="252"/>
      <c r="D35" s="252"/>
      <c r="E35" s="287"/>
      <c r="F35" s="290"/>
      <c r="G35" s="288"/>
      <c r="H35" s="252"/>
      <c r="I35" s="287"/>
      <c r="J35" s="282"/>
      <c r="K35" s="288"/>
      <c r="L35" s="252"/>
      <c r="M35" s="287"/>
      <c r="N35" s="290"/>
      <c r="O35" s="288"/>
      <c r="P35" s="287"/>
      <c r="Q35" s="282"/>
      <c r="R35" s="288">
        <f>SUM(R33:R34)</f>
        <v>10239</v>
      </c>
      <c r="S35" s="252"/>
      <c r="T35" s="253">
        <f>SUM(T33:T34)</f>
        <v>20191</v>
      </c>
    </row>
    <row r="37" spans="1:20" x14ac:dyDescent="0.2">
      <c r="B37" s="9" t="s">
        <v>195</v>
      </c>
    </row>
  </sheetData>
  <mergeCells count="6">
    <mergeCell ref="B4:B6"/>
    <mergeCell ref="R4:T4"/>
    <mergeCell ref="G4:I4"/>
    <mergeCell ref="C4:E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72" orientation="landscape" r:id="rId1"/>
  <headerFooter>
    <oddFooter>&amp;L© 2021 Software AG. All rights reserved.&amp;C&amp;P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E16"/>
  <sheetViews>
    <sheetView showGridLines="0" zoomScale="112" zoomScaleNormal="112" zoomScaleSheetLayoutView="130" workbookViewId="0"/>
  </sheetViews>
  <sheetFormatPr defaultColWidth="9.140625" defaultRowHeight="14.25" x14ac:dyDescent="0.2"/>
  <cols>
    <col min="1" max="1" width="3.5703125" style="2" customWidth="1"/>
    <col min="2" max="2" width="93" style="2" bestFit="1" customWidth="1"/>
    <col min="3" max="4" width="11.7109375" style="2" customWidth="1"/>
    <col min="5" max="16384" width="9.140625" style="2"/>
  </cols>
  <sheetData>
    <row r="1" spans="1:5" s="13" customFormat="1" ht="15.75" x14ac:dyDescent="0.25">
      <c r="B1" s="40" t="str">
        <f>Inhaltsverzeichnis!C19</f>
        <v>Gesamtergebnisrechnung für das 1. Quartal 2021 und 2020</v>
      </c>
    </row>
    <row r="2" spans="1:5" s="13" customFormat="1" ht="15" x14ac:dyDescent="0.2">
      <c r="B2" s="41" t="s">
        <v>26</v>
      </c>
    </row>
    <row r="3" spans="1:5" s="9" customFormat="1" ht="11.25" x14ac:dyDescent="0.2">
      <c r="A3" s="12"/>
      <c r="B3" s="20"/>
    </row>
    <row r="4" spans="1:5" s="9" customFormat="1" ht="12" thickBot="1" x14ac:dyDescent="0.25">
      <c r="A4" s="12"/>
      <c r="B4" s="54" t="s">
        <v>27</v>
      </c>
      <c r="C4" s="55" t="s">
        <v>183</v>
      </c>
      <c r="D4" s="55" t="s">
        <v>184</v>
      </c>
    </row>
    <row r="5" spans="1:5" s="9" customFormat="1" ht="15" customHeight="1" thickTop="1" thickBot="1" x14ac:dyDescent="0.25">
      <c r="A5" s="12"/>
      <c r="B5" s="196" t="s">
        <v>41</v>
      </c>
      <c r="C5" s="291">
        <v>10239</v>
      </c>
      <c r="D5" s="292">
        <v>20191</v>
      </c>
    </row>
    <row r="6" spans="1:5" s="9" customFormat="1" ht="15" customHeight="1" x14ac:dyDescent="0.2">
      <c r="A6" s="12"/>
      <c r="B6" s="43" t="s">
        <v>78</v>
      </c>
      <c r="C6" s="48">
        <v>37244</v>
      </c>
      <c r="D6" s="250">
        <v>-1964</v>
      </c>
    </row>
    <row r="7" spans="1:5" s="9" customFormat="1" ht="15" customHeight="1" x14ac:dyDescent="0.2">
      <c r="A7" s="12"/>
      <c r="B7" s="44" t="s">
        <v>143</v>
      </c>
      <c r="C7" s="48">
        <v>1008</v>
      </c>
      <c r="D7" s="251">
        <v>127</v>
      </c>
      <c r="E7" s="34"/>
    </row>
    <row r="8" spans="1:5" s="9" customFormat="1" ht="15" customHeight="1" x14ac:dyDescent="0.2">
      <c r="A8" s="12"/>
      <c r="B8" s="44" t="s">
        <v>79</v>
      </c>
      <c r="C8" s="48">
        <v>1</v>
      </c>
      <c r="D8" s="251">
        <v>0</v>
      </c>
    </row>
    <row r="9" spans="1:5" s="26" customFormat="1" ht="15" customHeight="1" thickBot="1" x14ac:dyDescent="0.25">
      <c r="A9" s="27"/>
      <c r="B9" s="45" t="s">
        <v>130</v>
      </c>
      <c r="C9" s="49">
        <f>SUM(C6:C8)</f>
        <v>38253</v>
      </c>
      <c r="D9" s="283">
        <f>SUM(D6:D8)</f>
        <v>-1837</v>
      </c>
    </row>
    <row r="10" spans="1:5" s="9" customFormat="1" ht="24.75" customHeight="1" x14ac:dyDescent="0.2">
      <c r="A10" s="12"/>
      <c r="B10" s="46" t="s">
        <v>142</v>
      </c>
      <c r="C10" s="48">
        <v>-122</v>
      </c>
      <c r="D10" s="250">
        <v>-286</v>
      </c>
    </row>
    <row r="11" spans="1:5" s="9" customFormat="1" ht="15" customHeight="1" x14ac:dyDescent="0.2">
      <c r="A11" s="12"/>
      <c r="B11" s="43" t="s">
        <v>80</v>
      </c>
      <c r="C11" s="48">
        <v>-1764</v>
      </c>
      <c r="D11" s="250">
        <v>1124</v>
      </c>
      <c r="E11" s="34"/>
    </row>
    <row r="12" spans="1:5" s="9" customFormat="1" ht="15" customHeight="1" thickBot="1" x14ac:dyDescent="0.25">
      <c r="A12" s="12"/>
      <c r="B12" s="47" t="s">
        <v>131</v>
      </c>
      <c r="C12" s="49">
        <f>SUM(C10:C11)</f>
        <v>-1886</v>
      </c>
      <c r="D12" s="283">
        <f>SUM(D10:D11)</f>
        <v>838</v>
      </c>
    </row>
    <row r="13" spans="1:5" s="9" customFormat="1" ht="15" customHeight="1" thickBot="1" x14ac:dyDescent="0.25">
      <c r="A13" s="12"/>
      <c r="B13" s="42" t="s">
        <v>81</v>
      </c>
      <c r="C13" s="50">
        <f>C9+C12</f>
        <v>36367</v>
      </c>
      <c r="D13" s="293">
        <f>D9+D12</f>
        <v>-999</v>
      </c>
    </row>
    <row r="14" spans="1:5" s="9" customFormat="1" ht="15" customHeight="1" thickBot="1" x14ac:dyDescent="0.25">
      <c r="A14" s="12"/>
      <c r="B14" s="53" t="s">
        <v>82</v>
      </c>
      <c r="C14" s="294">
        <f>C5+C13</f>
        <v>46606</v>
      </c>
      <c r="D14" s="295">
        <f>D5+D13</f>
        <v>19192</v>
      </c>
    </row>
    <row r="15" spans="1:5" s="26" customFormat="1" ht="15" customHeight="1" x14ac:dyDescent="0.2">
      <c r="A15" s="27"/>
      <c r="B15" s="43" t="s">
        <v>42</v>
      </c>
      <c r="C15" s="51">
        <f>C14-C16</f>
        <v>46535</v>
      </c>
      <c r="D15" s="296">
        <f>D14-D16</f>
        <v>19158</v>
      </c>
    </row>
    <row r="16" spans="1:5" s="9" customFormat="1" ht="15" customHeight="1" x14ac:dyDescent="0.2">
      <c r="A16" s="12"/>
      <c r="B16" s="44" t="s">
        <v>43</v>
      </c>
      <c r="C16" s="52">
        <v>71</v>
      </c>
      <c r="D16" s="251">
        <v>34</v>
      </c>
    </row>
  </sheetData>
  <pageMargins left="0.43307086614173229" right="0.23622047244094491" top="0.74803149606299213" bottom="0.74803149606299213" header="0.31496062992125984" footer="0.31496062992125984"/>
  <pageSetup paperSize="9" orientation="landscape" r:id="rId1"/>
  <headerFooter>
    <oddFooter>&amp;L© 2021 Software AG. All rights reserved.&amp;C&amp;P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/>
  <dimension ref="B1:K21"/>
  <sheetViews>
    <sheetView showGridLines="0" topLeftCell="A10" zoomScaleNormal="100" workbookViewId="0">
      <selection activeCell="A10" sqref="A10"/>
    </sheetView>
  </sheetViews>
  <sheetFormatPr defaultColWidth="11.42578125" defaultRowHeight="14.25" x14ac:dyDescent="0.2"/>
  <cols>
    <col min="1" max="1" width="2.7109375" style="2" customWidth="1"/>
    <col min="2" max="2" width="14.28515625" style="2" customWidth="1"/>
    <col min="3" max="16384" width="11.42578125" style="2"/>
  </cols>
  <sheetData>
    <row r="1" spans="2:11" x14ac:dyDescent="0.2">
      <c r="K1" s="6"/>
    </row>
    <row r="9" spans="2:11" ht="18" x14ac:dyDescent="0.25">
      <c r="B9" s="37" t="s">
        <v>3</v>
      </c>
    </row>
    <row r="10" spans="2:11" ht="18" x14ac:dyDescent="0.25">
      <c r="B10" s="70" t="s">
        <v>5</v>
      </c>
      <c r="C10" s="39"/>
      <c r="D10" s="39"/>
      <c r="E10" s="39"/>
      <c r="F10" s="39"/>
    </row>
    <row r="11" spans="2:11" ht="18" x14ac:dyDescent="0.25">
      <c r="B11" s="70" t="s">
        <v>4</v>
      </c>
      <c r="C11" s="39"/>
      <c r="D11" s="39"/>
      <c r="E11" s="39"/>
      <c r="F11" s="39"/>
    </row>
    <row r="12" spans="2:11" ht="18" x14ac:dyDescent="0.25">
      <c r="B12" s="70" t="s">
        <v>83</v>
      </c>
      <c r="C12" s="39"/>
      <c r="D12" s="39"/>
      <c r="E12" s="39"/>
      <c r="F12" s="39"/>
    </row>
    <row r="13" spans="2:11" x14ac:dyDescent="0.2">
      <c r="B13" s="39"/>
      <c r="C13" s="39"/>
      <c r="D13" s="39"/>
      <c r="E13" s="39"/>
      <c r="F13" s="39"/>
    </row>
    <row r="14" spans="2:11" ht="18" x14ac:dyDescent="0.25">
      <c r="B14" s="70"/>
      <c r="C14" s="39"/>
      <c r="D14" s="39"/>
      <c r="E14" s="39"/>
      <c r="F14" s="39"/>
    </row>
    <row r="15" spans="2:11" ht="18" x14ac:dyDescent="0.25">
      <c r="B15" s="70"/>
      <c r="C15" s="39"/>
      <c r="D15" s="39"/>
      <c r="E15" s="39"/>
      <c r="F15" s="39"/>
    </row>
    <row r="16" spans="2:11" ht="18" x14ac:dyDescent="0.25">
      <c r="B16" s="70" t="s">
        <v>84</v>
      </c>
      <c r="C16" s="71" t="s">
        <v>122</v>
      </c>
      <c r="D16" s="39"/>
      <c r="E16" s="39"/>
      <c r="F16" s="39"/>
    </row>
    <row r="17" spans="2:6" ht="18" x14ac:dyDescent="0.25">
      <c r="B17" s="70" t="s">
        <v>7</v>
      </c>
      <c r="C17" s="71" t="s">
        <v>123</v>
      </c>
      <c r="D17" s="39"/>
      <c r="E17" s="39"/>
      <c r="F17" s="39"/>
    </row>
    <row r="18" spans="2:6" ht="18" x14ac:dyDescent="0.25">
      <c r="B18" s="70" t="s">
        <v>8</v>
      </c>
      <c r="C18" s="72" t="s">
        <v>9</v>
      </c>
      <c r="D18" s="39"/>
      <c r="E18" s="39"/>
      <c r="F18" s="39"/>
    </row>
    <row r="19" spans="2:6" x14ac:dyDescent="0.2">
      <c r="B19" s="39"/>
      <c r="C19" s="39"/>
      <c r="D19" s="39"/>
      <c r="E19" s="39"/>
      <c r="F19" s="39"/>
    </row>
    <row r="20" spans="2:6" ht="18" x14ac:dyDescent="0.25">
      <c r="B20" s="70" t="s">
        <v>6</v>
      </c>
      <c r="C20" s="39"/>
      <c r="D20" s="39"/>
      <c r="E20" s="39"/>
      <c r="F20" s="39"/>
    </row>
    <row r="21" spans="2:6" x14ac:dyDescent="0.2">
      <c r="B21" s="39"/>
      <c r="C21" s="39"/>
      <c r="D21" s="39"/>
      <c r="E21" s="39"/>
      <c r="F21" s="39"/>
    </row>
  </sheetData>
  <hyperlinks>
    <hyperlink ref="C18" r:id="rId1" xr:uid="{00000000-0004-0000-0B00-000000000000}"/>
  </hyperlinks>
  <pageMargins left="0.43307086614173229" right="0.23622047244094491" top="0.74803149606299213" bottom="0.74803149606299213" header="0.31496062992125984" footer="0.31496062992125984"/>
  <pageSetup paperSize="9" orientation="portrait" r:id="rId2"/>
  <headerFooter>
    <oddHeader>&amp;L       &amp;G</oddHeader>
    <oddFooter>&amp;L© 2021 Software AG. All rights reserved.&amp;C&amp;P</oddFooter>
  </headerFooter>
  <customProperties>
    <customPr name="_pios_id" r:id="rId3"/>
  </customProperties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Deckblatt</vt:lpstr>
      <vt:lpstr>Inhaltsverzeichnis</vt:lpstr>
      <vt:lpstr>Eckdaten</vt:lpstr>
      <vt:lpstr>GuV</vt:lpstr>
      <vt:lpstr>Bilanz</vt:lpstr>
      <vt:lpstr>Kapitalflussrechnung</vt:lpstr>
      <vt:lpstr>Segmentbericht Quartal</vt:lpstr>
      <vt:lpstr>Im EK erfasste Erträge + Aufw.</vt:lpstr>
      <vt:lpstr>IR Kontakt</vt:lpstr>
      <vt:lpstr>Schlussblatt</vt:lpstr>
      <vt:lpstr>Bilanz!Print_Area</vt:lpstr>
      <vt:lpstr>Deckblatt!Print_Area</vt:lpstr>
      <vt:lpstr>Eckdaten!Print_Area</vt:lpstr>
      <vt:lpstr>GuV!Print_Area</vt:lpstr>
      <vt:lpstr>'Im EK erfasste Erträge + Aufw.'!Print_Area</vt:lpstr>
      <vt:lpstr>Inhaltsverzeichnis!Print_Area</vt:lpstr>
      <vt:lpstr>Kapitalflussrechnung!Print_Area</vt:lpstr>
      <vt:lpstr>'Segmentbericht Quartal'!Print_Area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2021-04-22T08:17:30Z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Financial_Template_Software_AG_DE_Q3_2017.xlsx</vt:lpwstr>
  </property>
</Properties>
</file>