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DieseArbeitsmappe" defaultThemeVersion="124226"/>
  <bookViews>
    <workbookView xWindow="2145" yWindow="465" windowWidth="15120" windowHeight="13845" tabRatio="677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22" r:id="rId5"/>
    <sheet name="Kapitalflussrechnung" sheetId="10" r:id="rId6"/>
    <sheet name="Segmentbericht Quartal" sheetId="17" r:id="rId7"/>
    <sheet name="Segment DBP-IoT split" sheetId="23" r:id="rId8"/>
    <sheet name="Im EK erfasste Erträge + Aufw." sheetId="14" r:id="rId9"/>
    <sheet name="IR Kontakt" sheetId="5" r:id="rId10"/>
    <sheet name="Schlussblatt" sheetId="20" r:id="rId11"/>
  </sheets>
  <definedNames>
    <definedName name="_xlnm.Print_Area" localSheetId="4">Bilanz!$A$1:$D$53</definedName>
    <definedName name="_xlnm.Print_Area" localSheetId="0">Deckblatt!$A$1:$H$23</definedName>
    <definedName name="_xlnm.Print_Area" localSheetId="2">Eckdaten!$A$1:$G$42</definedName>
    <definedName name="_xlnm.Print_Area" localSheetId="3">GuV!$A$1:$E$28</definedName>
    <definedName name="_xlnm.Print_Area" localSheetId="8">'Im EK erfasste Erträge + Aufw.'!$A$1:$D$15</definedName>
    <definedName name="_xlnm.Print_Area" localSheetId="1">Inhaltsverzeichnis!$A$1:$J$52</definedName>
    <definedName name="_xlnm.Print_Area" localSheetId="5">Kapitalflussrechnung!$A$1:$D$36</definedName>
    <definedName name="_xlnm.Print_Area" localSheetId="7">'Segment DBP-IoT split'!$A$1:$M$21</definedName>
    <definedName name="_xlnm.Print_Area" localSheetId="6">'Segmentbericht Quartal'!$A$1:$T$29</definedName>
  </definedNames>
  <calcPr calcId="145621" iterate="1" iterateCount="111"/>
</workbook>
</file>

<file path=xl/calcChain.xml><?xml version="1.0" encoding="utf-8"?>
<calcChain xmlns="http://schemas.openxmlformats.org/spreadsheetml/2006/main">
  <c r="T20" i="17" l="1"/>
  <c r="T17" i="17"/>
  <c r="T14" i="17"/>
  <c r="T12" i="17"/>
  <c r="T11" i="17"/>
  <c r="T10" i="17"/>
  <c r="T13" i="17" s="1"/>
  <c r="T15" i="17" s="1"/>
  <c r="T18" i="17" s="1"/>
  <c r="T21" i="17" s="1"/>
  <c r="T9" i="17"/>
  <c r="T8" i="17"/>
  <c r="T7" i="17"/>
  <c r="M13" i="23" l="1"/>
  <c r="M15" i="23" s="1"/>
  <c r="M18" i="23" s="1"/>
  <c r="M21" i="23" s="1"/>
  <c r="L13" i="23"/>
  <c r="D13" i="23"/>
  <c r="C13" i="23"/>
  <c r="I12" i="23"/>
  <c r="H12" i="23"/>
  <c r="G12" i="23"/>
  <c r="I11" i="23"/>
  <c r="H11" i="23"/>
  <c r="G11" i="23"/>
  <c r="M10" i="23"/>
  <c r="L10" i="23"/>
  <c r="K10" i="23"/>
  <c r="K13" i="23" s="1"/>
  <c r="K15" i="23" s="1"/>
  <c r="K18" i="23" s="1"/>
  <c r="K21" i="23" s="1"/>
  <c r="E10" i="23"/>
  <c r="E13" i="23" s="1"/>
  <c r="D10" i="23"/>
  <c r="C10" i="23"/>
  <c r="I9" i="23"/>
  <c r="H9" i="23"/>
  <c r="G9" i="23"/>
  <c r="I8" i="23"/>
  <c r="H8" i="23"/>
  <c r="G8" i="23"/>
  <c r="I7" i="23"/>
  <c r="I10" i="23" s="1"/>
  <c r="I13" i="23" s="1"/>
  <c r="H7" i="23"/>
  <c r="H10" i="23" s="1"/>
  <c r="H13" i="23" s="1"/>
  <c r="G7" i="23"/>
  <c r="G10" i="23" s="1"/>
  <c r="G13" i="23" s="1"/>
  <c r="E34" i="21"/>
  <c r="D52" i="22" l="1"/>
  <c r="C52" i="22"/>
  <c r="D51" i="22"/>
  <c r="C51" i="22"/>
  <c r="D42" i="22"/>
  <c r="C42" i="22"/>
  <c r="D32" i="22"/>
  <c r="C32" i="22"/>
  <c r="D22" i="22"/>
  <c r="C22" i="22"/>
  <c r="D21" i="22"/>
  <c r="C21" i="22"/>
  <c r="D11" i="22"/>
  <c r="C11" i="22"/>
  <c r="D49" i="22"/>
  <c r="C49" i="22"/>
  <c r="D11" i="14"/>
  <c r="C11" i="14"/>
  <c r="D9" i="14"/>
  <c r="D12" i="14" s="1"/>
  <c r="D13" i="14" s="1"/>
  <c r="D14" i="14" s="1"/>
  <c r="C9" i="14"/>
  <c r="C12" i="14" s="1"/>
  <c r="C13" i="14" s="1"/>
  <c r="C14" i="14" s="1"/>
  <c r="R20" i="17"/>
  <c r="R17" i="17"/>
  <c r="P15" i="17"/>
  <c r="P18" i="17" s="1"/>
  <c r="P21" i="17" s="1"/>
  <c r="O15" i="17"/>
  <c r="O18" i="17" s="1"/>
  <c r="O21" i="17" s="1"/>
  <c r="R14" i="17"/>
  <c r="S12" i="17"/>
  <c r="R12" i="17"/>
  <c r="S11" i="17"/>
  <c r="R11" i="17"/>
  <c r="T24" i="17"/>
  <c r="T27" i="17" s="1"/>
  <c r="T29" i="17" s="1"/>
  <c r="M10" i="17"/>
  <c r="M13" i="17" s="1"/>
  <c r="L10" i="17"/>
  <c r="L13" i="17" s="1"/>
  <c r="K10" i="17"/>
  <c r="K13" i="17" s="1"/>
  <c r="K15" i="17" s="1"/>
  <c r="K18" i="17" s="1"/>
  <c r="K21" i="17" s="1"/>
  <c r="E10" i="17"/>
  <c r="E13" i="17" s="1"/>
  <c r="E15" i="17" s="1"/>
  <c r="E18" i="17" s="1"/>
  <c r="E21" i="17" s="1"/>
  <c r="D10" i="17"/>
  <c r="D13" i="17" s="1"/>
  <c r="C10" i="17"/>
  <c r="C13" i="17" s="1"/>
  <c r="C15" i="17" s="1"/>
  <c r="C18" i="17" s="1"/>
  <c r="C21" i="17" s="1"/>
  <c r="H10" i="17"/>
  <c r="H13" i="17" s="1"/>
  <c r="G10" i="17"/>
  <c r="G13" i="17" s="1"/>
  <c r="G15" i="17" s="1"/>
  <c r="G18" i="17" s="1"/>
  <c r="G21" i="17" s="1"/>
  <c r="S9" i="17"/>
  <c r="R9" i="17"/>
  <c r="S8" i="17"/>
  <c r="R8" i="17"/>
  <c r="R10" i="17" s="1"/>
  <c r="R13" i="17" s="1"/>
  <c r="R15" i="17" s="1"/>
  <c r="R18" i="17" s="1"/>
  <c r="R21" i="17" s="1"/>
  <c r="R24" i="17" s="1"/>
  <c r="R27" i="17" s="1"/>
  <c r="R29" i="17" s="1"/>
  <c r="S7" i="17"/>
  <c r="R7" i="17"/>
  <c r="I10" i="17"/>
  <c r="D29" i="10"/>
  <c r="C29" i="10"/>
  <c r="D23" i="10"/>
  <c r="C23" i="10"/>
  <c r="D15" i="10"/>
  <c r="D36" i="10" s="1"/>
  <c r="C15" i="10"/>
  <c r="D21" i="4"/>
  <c r="E21" i="4" s="1"/>
  <c r="D19" i="4"/>
  <c r="E16" i="4"/>
  <c r="E15" i="4"/>
  <c r="E14" i="4"/>
  <c r="D14" i="4"/>
  <c r="E13" i="4"/>
  <c r="E11" i="4"/>
  <c r="D10" i="4"/>
  <c r="E10" i="4" s="1"/>
  <c r="C10" i="4"/>
  <c r="C12" i="4" s="1"/>
  <c r="E9" i="4"/>
  <c r="E8" i="4"/>
  <c r="E7" i="4"/>
  <c r="E6" i="4"/>
  <c r="E5" i="4"/>
  <c r="I13" i="17" l="1"/>
  <c r="I15" i="17" s="1"/>
  <c r="I18" i="17" s="1"/>
  <c r="I21" i="17" s="1"/>
  <c r="M15" i="17"/>
  <c r="S10" i="17"/>
  <c r="S13" i="17" s="1"/>
  <c r="D30" i="10"/>
  <c r="D32" i="10" s="1"/>
  <c r="D34" i="10" s="1"/>
  <c r="C30" i="10"/>
  <c r="C32" i="10" s="1"/>
  <c r="C34" i="10" s="1"/>
  <c r="C36" i="10"/>
  <c r="C17" i="4"/>
  <c r="D12" i="4"/>
  <c r="D17" i="4" s="1"/>
  <c r="D20" i="4" s="1"/>
  <c r="D22" i="4" s="1"/>
  <c r="D23" i="4" s="1"/>
  <c r="M18" i="17" l="1"/>
  <c r="D25" i="4"/>
  <c r="D26" i="4"/>
  <c r="E12" i="4"/>
  <c r="C20" i="4"/>
  <c r="E17" i="4"/>
  <c r="M21" i="17" l="1"/>
  <c r="E20" i="4"/>
  <c r="C22" i="4"/>
  <c r="C23" i="4" l="1"/>
  <c r="E22" i="4"/>
  <c r="C25" i="4" l="1"/>
  <c r="E25" i="4" s="1"/>
  <c r="C26" i="4"/>
  <c r="E26" i="4" s="1"/>
  <c r="E23" i="4"/>
</calcChain>
</file>

<file path=xl/sharedStrings.xml><?xml version="1.0" encoding="utf-8"?>
<sst xmlns="http://schemas.openxmlformats.org/spreadsheetml/2006/main" count="299" uniqueCount="175">
  <si>
    <t>Consulting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</si>
  <si>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</si>
  <si>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</si>
  <si>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</si>
  <si>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</si>
  <si>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</si>
  <si>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</si>
  <si>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</si>
  <si>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</si>
  <si>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</si>
  <si>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</si>
  <si>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</si>
  <si>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</si>
  <si>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</si>
  <si>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A&amp;N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</si>
  <si>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</si>
  <si>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</si>
  <si>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</si>
  <si>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</si>
  <si>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</si>
  <si>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</si>
  <si>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</si>
  <si>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8</t>
  </si>
  <si>
    <t>in Mio. EUR</t>
  </si>
  <si>
    <t>(soweit nicht anders vermerkt)</t>
  </si>
  <si>
    <t>Umsatz</t>
  </si>
  <si>
    <t>Operatives Ergebnis</t>
  </si>
  <si>
    <t>in % vom Umsatz</t>
  </si>
  <si>
    <t>Bilanz</t>
  </si>
  <si>
    <t>Bilanzsumme</t>
  </si>
  <si>
    <t>Zahlungsmittel und Zahlungsmitteläquivalente</t>
  </si>
  <si>
    <t>(IFRS, nicht testiert)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</si>
  <si>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</si>
  <si>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</si>
  <si>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</si>
  <si>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</si>
  <si>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</si>
  <si>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</si>
  <si>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</si>
  <si>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</si>
  <si>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</si>
  <si>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</si>
  <si>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</si>
  <si>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</si>
  <si>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Sonstige Erträge / Aufwendungen, netto</t>
  </si>
  <si>
    <t>Finanzergebnis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</si>
  <si>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</si>
  <si>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</si>
  <si>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</si>
  <si>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</si>
  <si>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</si>
  <si>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</si>
  <si>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</si>
  <si>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</si>
  <si>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Aktiva (in TEUR)</t>
  </si>
  <si>
    <t>Sonstige finanzielle Vermögenswerte</t>
  </si>
  <si>
    <t>Forderungen aus Lieferungen und Leistungen und sonstige Forderungen</t>
  </si>
  <si>
    <t>Sonstige nicht finanzielle Vermögenswerte</t>
  </si>
  <si>
    <t>Ertragsteuererstattungsansprüche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</si>
  <si>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</si>
  <si>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</si>
  <si>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</si>
  <si>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</si>
  <si>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</si>
  <si>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</si>
  <si>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 xml:space="preserve">Finanzielle Verbindlichkeiten </t>
  </si>
  <si>
    <t>Verbindlichkeiten aus Lieferungen und Leistungen und sonstige Verbindlichkeiten</t>
  </si>
  <si>
    <t>Sonstige nicht finanzielle Verbindlichkeiten</t>
  </si>
  <si>
    <t>Sonstige Rückstellungen</t>
  </si>
  <si>
    <t>Ertragsteuerschulden</t>
  </si>
  <si>
    <t>Passive Abgrenzungsposten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</si>
  <si>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</si>
  <si>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</si>
  <si>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</si>
  <si>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</si>
  <si>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</si>
  <si>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</si>
  <si>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</si>
  <si>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</si>
  <si>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</si>
  <si>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</si>
  <si>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</si>
  <si>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Überleitung</t>
  </si>
  <si>
    <t>Produktumsätze</t>
  </si>
  <si>
    <t>Segmentbeitrag</t>
  </si>
  <si>
    <t>Forschungs- und 
Entwicklungsaufwendungen</t>
  </si>
  <si>
    <t>Segmentergebnis</t>
  </si>
  <si>
    <t>Finanzergebnis, netto</t>
  </si>
  <si>
    <t>Ergebnis vor Ertragsteuern</t>
  </si>
  <si>
    <t>Differenzen aus der Währungsumrechnung ausländischer Geschäftsbetriebe</t>
  </si>
  <si>
    <t>Anpassung aus der Marktbewertung von Finanzinstrumenten</t>
  </si>
  <si>
    <t>Währungseffekte aus Nettoinvestitionsdarlehen in ausländische Geschäftsbetriebe</t>
  </si>
  <si>
    <t>Anpassung aus der Bewertung von Pensionsverpflichtungen</t>
  </si>
  <si>
    <t>Posten die anschließend nicht in den Gewinn oder Verlust umgegliedert werden</t>
  </si>
  <si>
    <t>Im Eigenkapital direkt erfasste Wertänderungen</t>
  </si>
  <si>
    <t>Posten die anschließend in den Gewinn oder Verlust umgegliedert werden, sofern bestimmte Bedingungen erfüllt sind</t>
  </si>
  <si>
    <t>Gesamtergebnis</t>
  </si>
  <si>
    <t>Deutschland</t>
  </si>
  <si>
    <t>Telefon:</t>
  </si>
  <si>
    <t>Δ in %</t>
  </si>
  <si>
    <t>Gesamt</t>
  </si>
  <si>
    <t>Kurzfristige Vermögenswerte</t>
  </si>
  <si>
    <t>Langfristige Vermögenswerte</t>
  </si>
  <si>
    <t>Nettoergebnis (Non-IFRS)</t>
  </si>
  <si>
    <r>
      <t xml:space="preserve">Δ in % </t>
    </r>
    <r>
      <rPr>
        <b/>
        <sz val="8"/>
        <color theme="1"/>
        <rFont val="Arial"/>
        <family val="2"/>
      </rPr>
      <t>acc*</t>
    </r>
  </si>
  <si>
    <t>Operatives EBITA (Non-IFRS)</t>
  </si>
  <si>
    <t>Segmentergebnis DBP</t>
  </si>
  <si>
    <t>Segmentmarge</t>
  </si>
  <si>
    <t>Segmentergebnis A&amp;N</t>
  </si>
  <si>
    <t>Ergebnis je Aktie (Non-IFRS)**</t>
  </si>
  <si>
    <t>CapEx***</t>
  </si>
  <si>
    <t>Mitarbeiter (Vollzeitäquivalent)</t>
  </si>
  <si>
    <t>S. 7</t>
  </si>
  <si>
    <t>Netto-Cash-Position</t>
  </si>
  <si>
    <t>Abschreibungen auf Gegenstände des Anlagevermögens</t>
  </si>
  <si>
    <t>Sonstige zahlungsunwirksame Aufwendungen und Erträge</t>
  </si>
  <si>
    <t>Veränderungen der Forderungen sowie anderer Aktiva</t>
  </si>
  <si>
    <t>Veränderungen der Verbindlichkeiten sowie anderer Passiva</t>
  </si>
  <si>
    <t>Gezahlte / Erhaltene Ertragsteuern</t>
  </si>
  <si>
    <t>Gezahlte Zinsen</t>
  </si>
  <si>
    <t>Erhaltene Zinsen</t>
  </si>
  <si>
    <t>Mittelzufluss aus dem Abgang von Sachanlagen/ 
immateriellen Vermögenswerten</t>
  </si>
  <si>
    <t>Investitionen in Sachanlagen/immaterielle Vermögenswerte</t>
  </si>
  <si>
    <t xml:space="preserve">Mittelzufluss aus dem Abgang von langfristigen finanziellen Vermögenswerten </t>
  </si>
  <si>
    <t>Investitionen in langfristige finanzielle Vermögenwerte</t>
  </si>
  <si>
    <t>Einzahlungen aus dem Verkauf von kurzfristigen finanziellen Vermögenswerten</t>
  </si>
  <si>
    <t>Investitionen in kurzfristige finanzielle Vermögenswerte</t>
  </si>
  <si>
    <t>Nettoauszahlungen für Akquisitionen</t>
  </si>
  <si>
    <t>Cashflow aus Investitionstätigkeit</t>
  </si>
  <si>
    <t>Rückkauf eigener Aktien</t>
  </si>
  <si>
    <t xml:space="preserve">Gezahlte Dividenden </t>
  </si>
  <si>
    <t xml:space="preserve">Ein- / Auszahlungen von kurzfristigen finanziellen Verbindlichkeiten </t>
  </si>
  <si>
    <t xml:space="preserve">Aufnahme von langfristigen finanziellen Verbindlichkeiten </t>
  </si>
  <si>
    <t xml:space="preserve">Tilgung von langfristigen finanziellen Verbindlichkeiten </t>
  </si>
  <si>
    <t>Cashflow aus Finanzierungstätigkeit</t>
  </si>
  <si>
    <t>Zahlungswirksame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</si>
  <si>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</si>
  <si>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</si>
  <si>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</si>
  <si>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31. Dezember 2017</t>
  </si>
  <si>
    <t xml:space="preserve">Steuerschulden </t>
  </si>
  <si>
    <t>Cashflow aus betrieblicher Tätigkeit</t>
  </si>
  <si>
    <t>Kurzfristige Schulden</t>
  </si>
  <si>
    <t>Langfristige Schulden</t>
  </si>
  <si>
    <t>Bewertungsbedingte Veränderungen der Zahlungsmittel und Zahlungsmitteläquivalente</t>
  </si>
  <si>
    <t>Q1 / 2018</t>
  </si>
  <si>
    <t>Kennzahlen im Überblick zum 31. März 2018</t>
  </si>
  <si>
    <t>Konzern Gewinn-und-Verlustrechnung für das 1. Quartal 2018</t>
  </si>
  <si>
    <t>Kapitalflussrechnung für das 1. Quartal 2018</t>
  </si>
  <si>
    <t>Segmentbericht für das 1. Quartal 2018</t>
  </si>
  <si>
    <t>Gesamtergebnisrechnung für das 1. Quartal 2018</t>
  </si>
  <si>
    <t>Kennzahlen zum 31. März 2018</t>
  </si>
  <si>
    <t>Q1 2018</t>
  </si>
  <si>
    <t>Q1 2017</t>
  </si>
  <si>
    <t>Konzernbilanz zum 31. März 2018</t>
  </si>
  <si>
    <t>31. März 2018</t>
  </si>
  <si>
    <t>SaaS</t>
  </si>
  <si>
    <t>ARR IoT/Cloud ****</t>
  </si>
  <si>
    <t>*     acc = at constant currency (um Wechselkurseffekte bereinigt)</t>
  </si>
  <si>
    <t>***  Cashflow aus Investitionstätigkeit bereinigt um Akquisitionen und Anlagen in Schuldtiteln</t>
  </si>
  <si>
    <t>**** Annual recurring revenue (jährlich wiederkehrende Umsätze). Interne Plankurse 2018 verwendet.</t>
  </si>
  <si>
    <t>Rundungen können in Einzelfällen dazu führen, dass sich Werte in diesem Bericht nicht exakt zur angegebenen Summe aufaddieren und Prozentangaben sich nicht aus den dargestellten Werten ergeben.</t>
  </si>
  <si>
    <t>IoT/Cloud</t>
  </si>
  <si>
    <t>Segment DBP mit Umsatzaufteilung für das erste Quartal 2018</t>
  </si>
  <si>
    <t>**   Basierend auf durchschnittlich ausstehenden Aktien (unverwässert) Q1 2018: 74.0m / Q1 2017: 75.9m</t>
  </si>
  <si>
    <t xml:space="preserve">   Davon IoT/Cloud</t>
  </si>
  <si>
    <t xml:space="preserve">Q1 2018
 (IFRS) </t>
  </si>
  <si>
    <t>Q1 2017
(IFRS)</t>
  </si>
  <si>
    <t>DBP inkl. IoT/Cloud</t>
  </si>
  <si>
    <t>ARR  DBP inkl. IoT/Cloud ****</t>
  </si>
  <si>
    <t>IFRS</t>
  </si>
  <si>
    <t>Währungs-kurs-bereinigt</t>
  </si>
  <si>
    <t>DBP exkl. IoT/Cloud</t>
  </si>
  <si>
    <t xml:space="preserve">   Davon DBP exkl. IoT/Cloud</t>
  </si>
  <si>
    <t>Q1 2018 
acc*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</si>
</sst>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b/>
      <sz val="11"/>
      <name val="Arial"/>
      <family val="2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899CC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 style="thick">
        <color rgb="FF0899CC"/>
      </top>
      <bottom style="thick">
        <color rgb="FFFFFFFF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0899CC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84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/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" fillId="0" borderId="0" xfId="0" applyFont="1" applyBorder="1" applyAlignment="1">
      <alignment horizontal="left"/>
    </xf>
    <xf numFmtId="3" fontId="4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4" fontId="16" fillId="0" borderId="0" xfId="0" applyNumberFormat="1" applyFont="1"/>
    <xf numFmtId="14" fontId="17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0" fillId="2" borderId="6" xfId="0" applyNumberFormat="1" applyFont="1" applyFill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21" fillId="0" borderId="3" xfId="0" applyFont="1" applyBorder="1" applyAlignment="1">
      <alignment horizontal="right"/>
    </xf>
    <xf numFmtId="0" fontId="12" fillId="0" borderId="7" xfId="0" applyFont="1" applyBorder="1"/>
    <xf numFmtId="0" fontId="4" fillId="0" borderId="8" xfId="0" applyFont="1" applyBorder="1"/>
    <xf numFmtId="0" fontId="19" fillId="0" borderId="0" xfId="0" applyFont="1"/>
    <xf numFmtId="0" fontId="19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20" fillId="0" borderId="6" xfId="0" applyFont="1" applyBorder="1" applyAlignment="1">
      <alignment horizontal="left"/>
    </xf>
    <xf numFmtId="9" fontId="20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49" fontId="20" fillId="2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3" fontId="20" fillId="2" borderId="6" xfId="0" applyNumberFormat="1" applyFont="1" applyFill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horizontal="left" vertical="center"/>
    </xf>
    <xf numFmtId="3" fontId="20" fillId="2" borderId="5" xfId="0" applyNumberFormat="1" applyFont="1" applyFill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0" fontId="18" fillId="0" borderId="0" xfId="0" applyFont="1" applyAlignment="1"/>
    <xf numFmtId="0" fontId="12" fillId="0" borderId="0" xfId="0" applyFont="1" applyBorder="1"/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9" fillId="0" borderId="0" xfId="0" applyFont="1" applyBorder="1"/>
    <xf numFmtId="0" fontId="22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1" fontId="11" fillId="2" borderId="9" xfId="0" applyNumberFormat="1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0" fontId="11" fillId="0" borderId="7" xfId="0" applyFont="1" applyBorder="1"/>
    <xf numFmtId="0" fontId="20" fillId="0" borderId="10" xfId="0" applyFont="1" applyBorder="1" applyAlignment="1">
      <alignment horizontal="left"/>
    </xf>
    <xf numFmtId="3" fontId="20" fillId="2" borderId="10" xfId="0" applyNumberFormat="1" applyFont="1" applyFill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 wrapText="1"/>
    </xf>
    <xf numFmtId="0" fontId="20" fillId="2" borderId="15" xfId="0" applyFont="1" applyFill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0" fillId="0" borderId="14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164" fontId="23" fillId="2" borderId="17" xfId="0" applyNumberFormat="1" applyFont="1" applyFill="1" applyBorder="1" applyAlignment="1">
      <alignment horizontal="right"/>
    </xf>
    <xf numFmtId="164" fontId="23" fillId="0" borderId="17" xfId="0" applyNumberFormat="1" applyFont="1" applyBorder="1" applyAlignment="1">
      <alignment horizontal="right"/>
    </xf>
    <xf numFmtId="9" fontId="20" fillId="0" borderId="15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right"/>
    </xf>
    <xf numFmtId="0" fontId="15" fillId="0" borderId="8" xfId="0" applyFont="1" applyBorder="1" applyAlignment="1"/>
    <xf numFmtId="0" fontId="15" fillId="0" borderId="0" xfId="0" applyFont="1" applyBorder="1" applyAlignment="1"/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8" fillId="0" borderId="0" xfId="0" applyFont="1" applyBorder="1" applyAlignment="1"/>
    <xf numFmtId="164" fontId="20" fillId="2" borderId="15" xfId="0" applyNumberFormat="1" applyFont="1" applyFill="1" applyBorder="1" applyAlignment="1">
      <alignment horizontal="right"/>
    </xf>
    <xf numFmtId="9" fontId="20" fillId="0" borderId="14" xfId="0" applyNumberFormat="1" applyFont="1" applyBorder="1" applyAlignment="1">
      <alignment horizontal="right"/>
    </xf>
    <xf numFmtId="0" fontId="20" fillId="2" borderId="14" xfId="0" applyFont="1" applyFill="1" applyBorder="1" applyAlignment="1">
      <alignment horizontal="right"/>
    </xf>
    <xf numFmtId="0" fontId="20" fillId="0" borderId="21" xfId="0" applyFont="1" applyBorder="1" applyAlignment="1">
      <alignment horizontal="left"/>
    </xf>
    <xf numFmtId="164" fontId="20" fillId="2" borderId="22" xfId="0" applyNumberFormat="1" applyFont="1" applyFill="1" applyBorder="1" applyAlignment="1">
      <alignment horizontal="right"/>
    </xf>
    <xf numFmtId="164" fontId="20" fillId="0" borderId="22" xfId="0" applyNumberFormat="1" applyFont="1" applyBorder="1" applyAlignment="1">
      <alignment horizontal="right"/>
    </xf>
    <xf numFmtId="0" fontId="25" fillId="0" borderId="23" xfId="0" applyFont="1" applyBorder="1" applyAlignment="1">
      <alignment horizontal="left"/>
    </xf>
    <xf numFmtId="165" fontId="25" fillId="2" borderId="24" xfId="0" applyNumberFormat="1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9" fontId="23" fillId="0" borderId="19" xfId="0" applyNumberFormat="1" applyFont="1" applyBorder="1" applyAlignment="1">
      <alignment horizontal="right"/>
    </xf>
    <xf numFmtId="0" fontId="25" fillId="0" borderId="18" xfId="0" applyFont="1" applyBorder="1" applyAlignment="1">
      <alignment horizontal="left"/>
    </xf>
    <xf numFmtId="165" fontId="25" fillId="2" borderId="19" xfId="0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right"/>
    </xf>
    <xf numFmtId="4" fontId="20" fillId="2" borderId="15" xfId="0" applyNumberFormat="1" applyFont="1" applyFill="1" applyBorder="1" applyAlignment="1">
      <alignment horizontal="right"/>
    </xf>
    <xf numFmtId="0" fontId="23" fillId="0" borderId="23" xfId="0" applyFont="1" applyBorder="1" applyAlignment="1">
      <alignment horizontal="left"/>
    </xf>
    <xf numFmtId="0" fontId="23" fillId="2" borderId="24" xfId="0" applyFont="1" applyFill="1" applyBorder="1" applyAlignment="1">
      <alignment horizontal="right"/>
    </xf>
    <xf numFmtId="0" fontId="23" fillId="0" borderId="24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166" fontId="23" fillId="2" borderId="19" xfId="0" applyNumberFormat="1" applyFont="1" applyFill="1" applyBorder="1" applyAlignment="1">
      <alignment horizontal="right"/>
    </xf>
    <xf numFmtId="0" fontId="18" fillId="0" borderId="7" xfId="0" applyFont="1" applyBorder="1" applyAlignment="1">
      <alignment horizontal="left"/>
    </xf>
    <xf numFmtId="0" fontId="23" fillId="2" borderId="25" xfId="0" applyFont="1" applyFill="1" applyBorder="1" applyAlignment="1">
      <alignment horizontal="right"/>
    </xf>
    <xf numFmtId="0" fontId="23" fillId="0" borderId="25" xfId="0" applyFont="1" applyBorder="1" applyAlignment="1">
      <alignment horizontal="right"/>
    </xf>
    <xf numFmtId="3" fontId="20" fillId="2" borderId="14" xfId="0" applyNumberFormat="1" applyFont="1" applyFill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0" fontId="18" fillId="0" borderId="8" xfId="0" applyFont="1" applyBorder="1" applyAlignment="1"/>
    <xf numFmtId="3" fontId="12" fillId="0" borderId="0" xfId="0" applyNumberFormat="1" applyFont="1"/>
    <xf numFmtId="166" fontId="20" fillId="0" borderId="15" xfId="0" applyNumberFormat="1" applyFont="1" applyBorder="1" applyAlignment="1">
      <alignment horizontal="right"/>
    </xf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9" fontId="23" fillId="0" borderId="0" xfId="0" applyNumberFormat="1" applyFont="1" applyBorder="1" applyAlignment="1">
      <alignment horizontal="right" wrapText="1"/>
    </xf>
    <xf numFmtId="0" fontId="12" fillId="0" borderId="1" xfId="0" applyFont="1" applyBorder="1"/>
    <xf numFmtId="1" fontId="11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4" fontId="28" fillId="2" borderId="15" xfId="0" applyNumberFormat="1" applyFont="1" applyFill="1" applyBorder="1" applyAlignment="1">
      <alignment horizontal="right"/>
    </xf>
    <xf numFmtId="164" fontId="25" fillId="2" borderId="17" xfId="0" applyNumberFormat="1" applyFont="1" applyFill="1" applyBorder="1" applyAlignment="1">
      <alignment horizontal="right"/>
    </xf>
    <xf numFmtId="9" fontId="28" fillId="0" borderId="15" xfId="0" applyNumberFormat="1" applyFont="1" applyBorder="1" applyAlignment="1">
      <alignment horizontal="right"/>
    </xf>
    <xf numFmtId="9" fontId="25" fillId="0" borderId="17" xfId="0" applyNumberFormat="1" applyFont="1" applyBorder="1" applyAlignment="1">
      <alignment horizontal="right" wrapText="1"/>
    </xf>
    <xf numFmtId="9" fontId="20" fillId="0" borderId="22" xfId="0" applyNumberFormat="1" applyFont="1" applyBorder="1" applyAlignment="1">
      <alignment horizontal="right"/>
    </xf>
    <xf numFmtId="9" fontId="21" fillId="0" borderId="25" xfId="0" applyNumberFormat="1" applyFont="1" applyBorder="1" applyAlignment="1">
      <alignment horizontal="right"/>
    </xf>
    <xf numFmtId="9" fontId="21" fillId="0" borderId="19" xfId="0" applyNumberFormat="1" applyFont="1" applyBorder="1" applyAlignment="1">
      <alignment horizontal="right"/>
    </xf>
    <xf numFmtId="0" fontId="11" fillId="0" borderId="29" xfId="0" applyFont="1" applyBorder="1" applyAlignment="1">
      <alignment horizontal="left"/>
    </xf>
    <xf numFmtId="15" fontId="11" fillId="2" borderId="30" xfId="0" applyNumberFormat="1" applyFont="1" applyFill="1" applyBorder="1" applyAlignment="1">
      <alignment horizontal="right" wrapText="1"/>
    </xf>
    <xf numFmtId="15" fontId="11" fillId="0" borderId="30" xfId="0" applyNumberFormat="1" applyFont="1" applyBorder="1" applyAlignment="1">
      <alignment horizontal="right" wrapText="1"/>
    </xf>
    <xf numFmtId="0" fontId="11" fillId="0" borderId="30" xfId="0" applyFont="1" applyBorder="1" applyAlignment="1">
      <alignment horizontal="right"/>
    </xf>
    <xf numFmtId="0" fontId="20" fillId="0" borderId="28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right"/>
    </xf>
    <xf numFmtId="166" fontId="20" fillId="0" borderId="31" xfId="0" applyNumberFormat="1" applyFont="1" applyFill="1" applyBorder="1" applyAlignment="1">
      <alignment horizontal="right"/>
    </xf>
    <xf numFmtId="9" fontId="20" fillId="0" borderId="31" xfId="0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0" fontId="10" fillId="0" borderId="8" xfId="0" applyFont="1" applyBorder="1"/>
    <xf numFmtId="1" fontId="11" fillId="0" borderId="32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12" fillId="0" borderId="35" xfId="0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left"/>
    </xf>
    <xf numFmtId="3" fontId="12" fillId="0" borderId="8" xfId="0" applyNumberFormat="1" applyFont="1" applyBorder="1" applyAlignment="1">
      <alignment horizontal="left" vertical="center"/>
    </xf>
    <xf numFmtId="0" fontId="10" fillId="0" borderId="20" xfId="0" applyFont="1" applyBorder="1"/>
    <xf numFmtId="1" fontId="11" fillId="2" borderId="37" xfId="0" applyNumberFormat="1" applyFont="1" applyFill="1" applyBorder="1" applyAlignment="1">
      <alignment horizontal="center"/>
    </xf>
    <xf numFmtId="1" fontId="11" fillId="2" borderId="38" xfId="0" applyNumberFormat="1" applyFont="1" applyFill="1" applyBorder="1" applyAlignment="1">
      <alignment horizontal="center"/>
    </xf>
    <xf numFmtId="3" fontId="12" fillId="2" borderId="39" xfId="0" applyNumberFormat="1" applyFont="1" applyFill="1" applyBorder="1" applyAlignment="1">
      <alignment horizontal="right"/>
    </xf>
    <xf numFmtId="3" fontId="11" fillId="2" borderId="40" xfId="0" applyNumberFormat="1" applyFont="1" applyFill="1" applyBorder="1" applyAlignment="1">
      <alignment horizontal="right"/>
    </xf>
    <xf numFmtId="3" fontId="12" fillId="2" borderId="38" xfId="0" applyNumberFormat="1" applyFont="1" applyFill="1" applyBorder="1" applyAlignment="1">
      <alignment horizontal="right"/>
    </xf>
    <xf numFmtId="3" fontId="11" fillId="2" borderId="38" xfId="0" applyNumberFormat="1" applyFont="1" applyFill="1" applyBorder="1" applyAlignment="1">
      <alignment horizontal="right"/>
    </xf>
    <xf numFmtId="3" fontId="20" fillId="2" borderId="41" xfId="0" applyNumberFormat="1" applyFont="1" applyFill="1" applyBorder="1" applyAlignment="1">
      <alignment horizontal="right"/>
    </xf>
    <xf numFmtId="3" fontId="12" fillId="0" borderId="20" xfId="0" applyNumberFormat="1" applyFont="1" applyBorder="1" applyAlignment="1">
      <alignment horizontal="left"/>
    </xf>
    <xf numFmtId="3" fontId="12" fillId="2" borderId="40" xfId="0" applyNumberFormat="1" applyFont="1" applyFill="1" applyBorder="1" applyAlignment="1">
      <alignment horizontal="right"/>
    </xf>
    <xf numFmtId="3" fontId="12" fillId="0" borderId="20" xfId="0" applyNumberFormat="1" applyFont="1" applyBorder="1" applyAlignment="1">
      <alignment horizontal="left" vertical="center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Border="1" applyAlignment="1">
      <alignment horizontal="center" vertical="top"/>
    </xf>
    <xf numFmtId="1" fontId="29" fillId="2" borderId="9" xfId="0" applyNumberFormat="1" applyFont="1" applyFill="1" applyBorder="1" applyAlignment="1">
      <alignment horizontal="center"/>
    </xf>
    <xf numFmtId="1" fontId="29" fillId="2" borderId="1" xfId="0" applyNumberFormat="1" applyFont="1" applyFill="1" applyBorder="1" applyAlignment="1">
      <alignment horizontal="center" wrapText="1"/>
    </xf>
    <xf numFmtId="3" fontId="30" fillId="2" borderId="2" xfId="0" applyNumberFormat="1" applyFont="1" applyFill="1" applyBorder="1" applyAlignment="1">
      <alignment horizontal="right"/>
    </xf>
    <xf numFmtId="3" fontId="29" fillId="2" borderId="4" xfId="0" applyNumberFormat="1" applyFont="1" applyFill="1" applyBorder="1" applyAlignment="1">
      <alignment horizontal="right"/>
    </xf>
    <xf numFmtId="3" fontId="30" fillId="2" borderId="1" xfId="0" applyNumberFormat="1" applyFont="1" applyFill="1" applyBorder="1" applyAlignment="1">
      <alignment horizontal="right"/>
    </xf>
    <xf numFmtId="2" fontId="20" fillId="0" borderId="15" xfId="0" applyNumberFormat="1" applyFont="1" applyBorder="1" applyAlignment="1">
      <alignment horizontal="right"/>
    </xf>
    <xf numFmtId="165" fontId="25" fillId="0" borderId="24" xfId="0" applyNumberFormat="1" applyFont="1" applyFill="1" applyBorder="1" applyAlignment="1">
      <alignment horizontal="right"/>
    </xf>
    <xf numFmtId="166" fontId="23" fillId="0" borderId="19" xfId="0" applyNumberFormat="1" applyFont="1" applyFill="1" applyBorder="1" applyAlignment="1">
      <alignment horizontal="right"/>
    </xf>
    <xf numFmtId="165" fontId="25" fillId="0" borderId="19" xfId="0" applyNumberFormat="1" applyFont="1" applyFill="1" applyBorder="1" applyAlignment="1">
      <alignment horizontal="right"/>
    </xf>
    <xf numFmtId="0" fontId="12" fillId="0" borderId="42" xfId="0" applyFont="1" applyBorder="1" applyAlignment="1">
      <alignment horizontal="left"/>
    </xf>
    <xf numFmtId="3" fontId="12" fillId="2" borderId="42" xfId="0" applyNumberFormat="1" applyFont="1" applyFill="1" applyBorder="1" applyAlignment="1">
      <alignment horizontal="right"/>
    </xf>
    <xf numFmtId="3" fontId="12" fillId="2" borderId="43" xfId="0" applyNumberFormat="1" applyFont="1" applyFill="1" applyBorder="1" applyAlignment="1">
      <alignment horizontal="right"/>
    </xf>
    <xf numFmtId="3" fontId="12" fillId="3" borderId="1" xfId="0" applyNumberFormat="1" applyFont="1" applyFill="1" applyBorder="1" applyAlignment="1">
      <alignment horizontal="right"/>
    </xf>
    <xf numFmtId="3" fontId="11" fillId="3" borderId="4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3" fontId="20" fillId="3" borderId="6" xfId="0" applyNumberFormat="1" applyFont="1" applyFill="1" applyBorder="1" applyAlignment="1">
      <alignment horizontal="right"/>
    </xf>
    <xf numFmtId="0" fontId="12" fillId="0" borderId="42" xfId="0" applyFont="1" applyBorder="1" applyAlignment="1">
      <alignment horizontal="left" vertical="center"/>
    </xf>
    <xf numFmtId="3" fontId="11" fillId="2" borderId="42" xfId="0" applyNumberFormat="1" applyFont="1" applyFill="1" applyBorder="1" applyAlignment="1">
      <alignment horizontal="right" vertical="center"/>
    </xf>
    <xf numFmtId="3" fontId="11" fillId="0" borderId="42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horizontal="right"/>
    </xf>
    <xf numFmtId="9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1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8" fillId="0" borderId="7" xfId="0" applyFont="1" applyBorder="1" applyAlignment="1">
      <alignment horizontal="left"/>
    </xf>
    <xf numFmtId="0" fontId="21" fillId="2" borderId="12" xfId="0" applyFont="1" applyFill="1" applyBorder="1" applyAlignment="1">
      <alignment horizontal="right" wrapText="1"/>
    </xf>
    <xf numFmtId="0" fontId="21" fillId="2" borderId="11" xfId="0" applyFont="1" applyFill="1" applyBorder="1" applyAlignment="1">
      <alignment horizontal="right" wrapText="1"/>
    </xf>
    <xf numFmtId="0" fontId="21" fillId="0" borderId="12" xfId="0" applyFont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27" fillId="2" borderId="12" xfId="0" applyFont="1" applyFill="1" applyBorder="1" applyAlignment="1">
      <alignment horizontal="right" wrapText="1"/>
    </xf>
    <xf numFmtId="0" fontId="27" fillId="2" borderId="11" xfId="0" applyFont="1" applyFill="1" applyBorder="1" applyAlignment="1">
      <alignment horizontal="right" wrapText="1"/>
    </xf>
    <xf numFmtId="0" fontId="21" fillId="0" borderId="12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1" fillId="2" borderId="12" xfId="0" applyFont="1" applyFill="1" applyBorder="1" applyAlignment="1">
      <alignment horizontal="right"/>
    </xf>
    <xf numFmtId="0" fontId="21" fillId="2" borderId="11" xfId="0" applyFont="1" applyFill="1" applyBorder="1" applyAlignment="1">
      <alignment horizontal="right"/>
    </xf>
    <xf numFmtId="0" fontId="24" fillId="0" borderId="12" xfId="0" applyFont="1" applyBorder="1" applyAlignment="1">
      <alignment horizontal="right" wrapText="1"/>
    </xf>
    <xf numFmtId="0" fontId="24" fillId="0" borderId="11" xfId="0" applyFont="1" applyBorder="1" applyAlignment="1">
      <alignment horizontal="right" wrapText="1"/>
    </xf>
    <xf numFmtId="0" fontId="18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1" fillId="0" borderId="44" xfId="0" applyFont="1" applyBorder="1" applyAlignment="1">
      <alignment horizontal="center" vertical="center"/>
    </xf>
  </cellXfs>
  <cellStyles count="8">
    <cellStyle name="Hyperlink" xfId="3" builtinId="8"/>
    <cellStyle name="Normal 2" xfId="5"/>
    <cellStyle name="Percent 2" xfId="6"/>
    <cellStyle name="Prozent" xfId="2" builtinId="5"/>
    <cellStyle name="Standard" xfId="0" builtinId="0"/>
    <cellStyle name="Standard 2" xfId="1"/>
    <cellStyle name="Standard 3" xfId="4"/>
    <cellStyle name="Standard 4" xfId="7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8:G23"/>
  <sheetViews>
    <sheetView showGridLines="0" tabSelected="1" showWhiteSpace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16.140625" style="2" bestFit="1" customWidth="1"/>
    <col min="3" max="16384" width="9.140625" style="2"/>
  </cols>
  <sheetData>
    <row r="8" spans="2:7" ht="35.25" x14ac:dyDescent="0.5">
      <c r="B8" s="255" t="s">
        <v>2</v>
      </c>
      <c r="C8" s="255"/>
      <c r="D8" s="255"/>
      <c r="E8" s="255"/>
      <c r="F8" s="4"/>
      <c r="G8" s="4"/>
    </row>
    <row r="9" spans="2:7" ht="35.25" x14ac:dyDescent="0.5">
      <c r="B9" s="255" t="s">
        <v>15</v>
      </c>
      <c r="C9" s="255"/>
      <c r="D9" s="255"/>
      <c r="E9" s="255"/>
      <c r="F9" s="255"/>
      <c r="G9" s="255"/>
    </row>
    <row r="10" spans="2:7" ht="35.25" x14ac:dyDescent="0.5">
      <c r="B10" s="255" t="s">
        <v>145</v>
      </c>
      <c r="C10" s="255"/>
      <c r="D10" s="255"/>
      <c r="E10" s="255"/>
      <c r="F10" s="4"/>
      <c r="G10" s="4"/>
    </row>
    <row r="11" spans="2:7" ht="26.25" x14ac:dyDescent="0.4">
      <c r="B11" s="3"/>
    </row>
    <row r="20" spans="2:2" ht="18.75" x14ac:dyDescent="0.3">
      <c r="B20" s="21">
        <v>43209</v>
      </c>
    </row>
    <row r="21" spans="2:2" ht="18" x14ac:dyDescent="0.25">
      <c r="B21" s="22" t="s">
        <v>16</v>
      </c>
    </row>
    <row r="23" spans="2:2" x14ac:dyDescent="0.2">
      <c r="B23" s="20"/>
    </row>
  </sheetData>
  <mergeCells count="3">
    <mergeCell ref="B10:E10"/>
    <mergeCell ref="B9:G9"/>
    <mergeCell ref="B8:E8"/>
  </mergeCells>
  <pageMargins left="0.55118110236220474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2018 Software AG. All rights reserved.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B1:K20"/>
  <sheetViews>
    <sheetView showGridLines="0" zoomScaleNormal="100" workbookViewId="0"/>
  </sheetViews>
  <sheetFormatPr baseColWidth="10"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13"/>
    </row>
    <row r="9" spans="2:11" ht="18" x14ac:dyDescent="0.25">
      <c r="B9" s="6" t="s">
        <v>5</v>
      </c>
    </row>
    <row r="10" spans="2:11" ht="18" x14ac:dyDescent="0.25">
      <c r="B10" s="14" t="s">
        <v>7</v>
      </c>
    </row>
    <row r="11" spans="2:11" ht="18" x14ac:dyDescent="0.25">
      <c r="B11" s="14" t="s">
        <v>6</v>
      </c>
    </row>
    <row r="12" spans="2:11" ht="18" x14ac:dyDescent="0.25">
      <c r="B12" s="14" t="s">
        <v>97</v>
      </c>
    </row>
    <row r="14" spans="2:11" ht="18" x14ac:dyDescent="0.25">
      <c r="B14" s="14"/>
    </row>
    <row r="15" spans="2:11" ht="18" x14ac:dyDescent="0.25">
      <c r="B15" s="14"/>
    </row>
    <row r="16" spans="2:11" ht="18" x14ac:dyDescent="0.25">
      <c r="B16" s="14" t="s">
        <v>98</v>
      </c>
      <c r="C16" s="14" t="s">
        <v>9</v>
      </c>
    </row>
    <row r="17" spans="2:3" ht="18" x14ac:dyDescent="0.25">
      <c r="B17" s="14" t="s">
        <v>10</v>
      </c>
      <c r="C17" s="14" t="s">
        <v>11</v>
      </c>
    </row>
    <row r="18" spans="2:3" ht="18" x14ac:dyDescent="0.25">
      <c r="B18" s="14" t="s">
        <v>12</v>
      </c>
      <c r="C18" s="15" t="s">
        <v>13</v>
      </c>
    </row>
    <row r="20" spans="2:3" ht="18" x14ac:dyDescent="0.25">
      <c r="B20" s="14" t="s">
        <v>8</v>
      </c>
    </row>
  </sheetData>
  <hyperlinks>
    <hyperlink ref="C18" r:id="rId1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&amp;C&amp;G</oddHeader>
    <oddFooter xml:space="preserve">&amp;L© 2018 Software AG. All rights reserved.
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K1"/>
  <sheetViews>
    <sheetView showGridLines="0" showRuler="0" zoomScaleNormal="100" zoomScalePageLayoutView="55" workbookViewId="0"/>
  </sheetViews>
  <sheetFormatPr baseColWidth="10" defaultColWidth="11.42578125" defaultRowHeight="15" x14ac:dyDescent="0.25"/>
  <sheetData>
    <row r="1" spans="11:11" x14ac:dyDescent="0.25">
      <c r="K1" s="1" t="s">
        <v>3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&amp;C&amp;G</oddHeader>
    <oddFooter xml:space="preserve">&amp;L© 2018 Software AG. All rights reserved.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6:E27"/>
  <sheetViews>
    <sheetView showGridLines="0" zoomScaleNormal="100" workbookViewId="0"/>
  </sheetViews>
  <sheetFormatPr baseColWidth="10" defaultColWidth="11.42578125" defaultRowHeight="14.25" x14ac:dyDescent="0.2"/>
  <cols>
    <col min="1" max="1" width="2.7109375" style="2" customWidth="1"/>
    <col min="2" max="2" width="7.140625" style="2" customWidth="1"/>
    <col min="3" max="16384" width="11.42578125" style="2"/>
  </cols>
  <sheetData>
    <row r="6" spans="2:3" ht="18" x14ac:dyDescent="0.25">
      <c r="B6" s="6" t="s">
        <v>17</v>
      </c>
    </row>
    <row r="9" spans="2:3" x14ac:dyDescent="0.2">
      <c r="B9" s="5" t="s">
        <v>18</v>
      </c>
      <c r="C9" s="5" t="s">
        <v>146</v>
      </c>
    </row>
    <row r="10" spans="2:3" x14ac:dyDescent="0.2">
      <c r="B10" s="5"/>
      <c r="C10" s="5"/>
    </row>
    <row r="11" spans="2:3" x14ac:dyDescent="0.2">
      <c r="B11" s="5" t="s">
        <v>19</v>
      </c>
      <c r="C11" s="5" t="s">
        <v>147</v>
      </c>
    </row>
    <row r="12" spans="2:3" x14ac:dyDescent="0.2">
      <c r="B12" s="5"/>
      <c r="C12" s="5"/>
    </row>
    <row r="13" spans="2:3" x14ac:dyDescent="0.2">
      <c r="B13" s="5" t="s">
        <v>20</v>
      </c>
      <c r="C13" s="5" t="s">
        <v>154</v>
      </c>
    </row>
    <row r="14" spans="2:3" x14ac:dyDescent="0.2">
      <c r="B14" s="5"/>
      <c r="C14" s="5"/>
    </row>
    <row r="15" spans="2:3" x14ac:dyDescent="0.2">
      <c r="B15" s="5" t="s">
        <v>21</v>
      </c>
      <c r="C15" s="5" t="s">
        <v>148</v>
      </c>
    </row>
    <row r="16" spans="2:3" x14ac:dyDescent="0.2">
      <c r="B16" s="5"/>
      <c r="C16" s="5"/>
    </row>
    <row r="17" spans="2:5" x14ac:dyDescent="0.2">
      <c r="B17" s="5" t="s">
        <v>112</v>
      </c>
      <c r="C17" s="5" t="s">
        <v>149</v>
      </c>
    </row>
    <row r="18" spans="2:5" x14ac:dyDescent="0.2">
      <c r="B18" s="5"/>
      <c r="C18" s="5"/>
    </row>
    <row r="19" spans="2:5" x14ac:dyDescent="0.2">
      <c r="B19" s="5" t="s">
        <v>22</v>
      </c>
      <c r="C19" s="5" t="s">
        <v>150</v>
      </c>
    </row>
    <row r="20" spans="2:5" x14ac:dyDescent="0.2">
      <c r="B20" s="5"/>
      <c r="C20" s="5"/>
    </row>
    <row r="21" spans="2:5" x14ac:dyDescent="0.2">
      <c r="B21" s="5"/>
    </row>
    <row r="22" spans="2:5" x14ac:dyDescent="0.2">
      <c r="B22" s="5"/>
      <c r="C22" s="5"/>
    </row>
    <row r="23" spans="2:5" x14ac:dyDescent="0.2">
      <c r="B23" s="5"/>
      <c r="D23" s="5"/>
      <c r="E23" s="5"/>
    </row>
    <row r="24" spans="2:5" x14ac:dyDescent="0.2">
      <c r="B24" s="5"/>
      <c r="C24" s="5"/>
      <c r="D24" s="5"/>
      <c r="E24" s="5"/>
    </row>
    <row r="25" spans="2:5" x14ac:dyDescent="0.2">
      <c r="B25" s="5"/>
      <c r="C25" s="5"/>
      <c r="D25" s="5"/>
      <c r="E25" s="5"/>
    </row>
    <row r="26" spans="2:5" x14ac:dyDescent="0.2">
      <c r="B26" s="5"/>
      <c r="D26" s="5"/>
      <c r="E26" s="5"/>
    </row>
    <row r="27" spans="2:5" x14ac:dyDescent="0.2">
      <c r="B27" s="5"/>
      <c r="C27" s="5"/>
      <c r="D27" s="5"/>
      <c r="E27" s="5"/>
    </row>
  </sheetData>
  <pageMargins left="0.35433070866141736" right="0.23622047244094491" top="0.74803149606299213" bottom="0.74803149606299213" header="0.31496062992125984" footer="0.31496062992125984"/>
  <pageSetup paperSize="9" scale="97" orientation="portrait" r:id="rId1"/>
  <headerFooter>
    <oddFooter xml:space="preserve">&amp;L© 2018 Software AG. All rights reserved.
&amp;R&amp;G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showWhiteSpace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7.85546875" style="2" customWidth="1"/>
    <col min="3" max="4" width="10.7109375" style="2" customWidth="1"/>
    <col min="5" max="5" width="9.42578125" style="2" bestFit="1" customWidth="1"/>
    <col min="6" max="7" width="8.28515625" style="2" customWidth="1"/>
    <col min="8" max="16384" width="9.140625" style="2"/>
  </cols>
  <sheetData>
    <row r="1" spans="1:7" ht="15.75" x14ac:dyDescent="0.25">
      <c r="B1" s="257" t="s">
        <v>151</v>
      </c>
      <c r="C1" s="257"/>
      <c r="D1" s="257"/>
      <c r="E1" s="257"/>
      <c r="F1" s="257"/>
      <c r="G1" s="257"/>
    </row>
    <row r="2" spans="1:7" x14ac:dyDescent="0.2">
      <c r="B2" s="139" t="s">
        <v>31</v>
      </c>
      <c r="C2" s="140"/>
      <c r="D2" s="140"/>
      <c r="E2" s="140"/>
      <c r="F2" s="140"/>
      <c r="G2" s="140"/>
    </row>
    <row r="3" spans="1:7" x14ac:dyDescent="0.2">
      <c r="A3" s="43"/>
      <c r="B3" s="39"/>
      <c r="C3" s="40"/>
      <c r="D3" s="40"/>
      <c r="E3" s="40"/>
      <c r="F3" s="38"/>
      <c r="G3" s="38"/>
    </row>
    <row r="4" spans="1:7" ht="14.25" customHeight="1" x14ac:dyDescent="0.2">
      <c r="B4" s="133" t="s">
        <v>23</v>
      </c>
      <c r="C4" s="258" t="s">
        <v>166</v>
      </c>
      <c r="D4" s="262" t="s">
        <v>174</v>
      </c>
      <c r="E4" s="260" t="s">
        <v>167</v>
      </c>
      <c r="F4" s="266" t="s">
        <v>99</v>
      </c>
      <c r="G4" s="270" t="s">
        <v>104</v>
      </c>
    </row>
    <row r="5" spans="1:7" ht="15" thickBot="1" x14ac:dyDescent="0.25">
      <c r="B5" s="134" t="s">
        <v>24</v>
      </c>
      <c r="C5" s="259"/>
      <c r="D5" s="263"/>
      <c r="E5" s="261"/>
      <c r="F5" s="267"/>
      <c r="G5" s="271"/>
    </row>
    <row r="6" spans="1:7" ht="15" thickBot="1" x14ac:dyDescent="0.25">
      <c r="B6" s="130" t="s">
        <v>25</v>
      </c>
      <c r="C6" s="145">
        <v>186.6</v>
      </c>
      <c r="D6" s="181">
        <v>201</v>
      </c>
      <c r="E6" s="128">
        <v>205.9</v>
      </c>
      <c r="F6" s="137">
        <v>-0.09</v>
      </c>
      <c r="G6" s="183">
        <v>-0.02</v>
      </c>
    </row>
    <row r="7" spans="1:7" ht="15" thickTop="1" x14ac:dyDescent="0.2">
      <c r="B7" s="131" t="s">
        <v>168</v>
      </c>
      <c r="C7" s="135">
        <v>95.8</v>
      </c>
      <c r="D7" s="182">
        <v>104</v>
      </c>
      <c r="E7" s="136">
        <v>105.9</v>
      </c>
      <c r="F7" s="138">
        <v>-0.1</v>
      </c>
      <c r="G7" s="184">
        <v>-0.02</v>
      </c>
    </row>
    <row r="8" spans="1:7" x14ac:dyDescent="0.2">
      <c r="B8" s="131" t="s">
        <v>173</v>
      </c>
      <c r="C8" s="135">
        <v>89.4</v>
      </c>
      <c r="D8" s="182">
        <v>97.4</v>
      </c>
      <c r="E8" s="136">
        <v>102.9</v>
      </c>
      <c r="F8" s="138">
        <v>-0.13</v>
      </c>
      <c r="G8" s="184">
        <v>-0.05</v>
      </c>
    </row>
    <row r="9" spans="1:7" x14ac:dyDescent="0.2">
      <c r="B9" s="131" t="s">
        <v>165</v>
      </c>
      <c r="C9" s="135">
        <v>6.4</v>
      </c>
      <c r="D9" s="182">
        <v>6.6</v>
      </c>
      <c r="E9" s="136">
        <v>3</v>
      </c>
      <c r="F9" s="138">
        <v>1.1299999999999999</v>
      </c>
      <c r="G9" s="184">
        <v>1.25</v>
      </c>
    </row>
    <row r="10" spans="1:7" x14ac:dyDescent="0.2">
      <c r="B10" s="131" t="s">
        <v>14</v>
      </c>
      <c r="C10" s="135">
        <v>44.8</v>
      </c>
      <c r="D10" s="182">
        <v>48.9</v>
      </c>
      <c r="E10" s="136">
        <v>48</v>
      </c>
      <c r="F10" s="138">
        <v>-7.0000000000000007E-2</v>
      </c>
      <c r="G10" s="184">
        <v>0.02</v>
      </c>
    </row>
    <row r="11" spans="1:7" x14ac:dyDescent="0.2">
      <c r="B11" s="131" t="s">
        <v>33</v>
      </c>
      <c r="C11" s="135">
        <v>34.1</v>
      </c>
      <c r="D11" s="182">
        <v>37.4</v>
      </c>
      <c r="E11" s="136">
        <v>44.9</v>
      </c>
      <c r="F11" s="138">
        <v>-0.24</v>
      </c>
      <c r="G11" s="184">
        <v>-0.17</v>
      </c>
    </row>
    <row r="12" spans="1:7" x14ac:dyDescent="0.2">
      <c r="B12" s="131" t="s">
        <v>34</v>
      </c>
      <c r="C12" s="135">
        <v>102.5</v>
      </c>
      <c r="D12" s="182">
        <v>111.4</v>
      </c>
      <c r="E12" s="136">
        <v>106.9</v>
      </c>
      <c r="F12" s="138">
        <v>-0.04</v>
      </c>
      <c r="G12" s="184">
        <v>0.04</v>
      </c>
    </row>
    <row r="13" spans="1:7" x14ac:dyDescent="0.2">
      <c r="B13" s="131" t="s">
        <v>156</v>
      </c>
      <c r="C13" s="135">
        <v>3.8</v>
      </c>
      <c r="D13" s="182">
        <v>4</v>
      </c>
      <c r="E13" s="136">
        <v>1.9</v>
      </c>
      <c r="F13" s="138">
        <v>1</v>
      </c>
      <c r="G13" s="184">
        <v>1.1299999999999999</v>
      </c>
    </row>
    <row r="14" spans="1:7" x14ac:dyDescent="0.2">
      <c r="B14" s="131"/>
      <c r="C14" s="249"/>
      <c r="D14" s="250"/>
      <c r="E14" s="251"/>
      <c r="F14" s="252"/>
      <c r="G14" s="252"/>
    </row>
    <row r="15" spans="1:7" x14ac:dyDescent="0.2">
      <c r="B15" s="131" t="s">
        <v>169</v>
      </c>
      <c r="C15" s="135">
        <v>276.5</v>
      </c>
      <c r="D15" s="182">
        <v>280.8</v>
      </c>
      <c r="E15" s="136">
        <v>262</v>
      </c>
      <c r="F15" s="138">
        <v>0.06</v>
      </c>
      <c r="G15" s="184">
        <v>0.14000000000000001</v>
      </c>
    </row>
    <row r="16" spans="1:7" x14ac:dyDescent="0.2">
      <c r="B16" s="131" t="s">
        <v>157</v>
      </c>
      <c r="C16" s="135">
        <v>18.7</v>
      </c>
      <c r="D16" s="182">
        <v>18.8</v>
      </c>
      <c r="E16" s="136">
        <v>11.1</v>
      </c>
      <c r="F16" s="138">
        <v>0.68</v>
      </c>
      <c r="G16" s="184">
        <v>0.81</v>
      </c>
    </row>
    <row r="17" spans="2:7" ht="14.25" customHeight="1" x14ac:dyDescent="0.2">
      <c r="B17" s="176"/>
      <c r="C17" s="268" t="s">
        <v>152</v>
      </c>
      <c r="D17" s="264" t="s">
        <v>153</v>
      </c>
      <c r="E17" s="266" t="s">
        <v>99</v>
      </c>
      <c r="G17" s="177"/>
    </row>
    <row r="18" spans="2:7" ht="15" thickBot="1" x14ac:dyDescent="0.25">
      <c r="B18" s="176"/>
      <c r="C18" s="269"/>
      <c r="D18" s="265"/>
      <c r="E18" s="267"/>
    </row>
    <row r="19" spans="2:7" ht="23.25" customHeight="1" thickBot="1" x14ac:dyDescent="0.25">
      <c r="B19" s="130" t="s">
        <v>105</v>
      </c>
      <c r="C19" s="147">
        <v>51.2</v>
      </c>
      <c r="D19" s="162">
        <v>56.3</v>
      </c>
      <c r="E19" s="146">
        <v>-0.09</v>
      </c>
    </row>
    <row r="20" spans="2:7" ht="15" thickTop="1" x14ac:dyDescent="0.2">
      <c r="B20" s="151" t="s">
        <v>27</v>
      </c>
      <c r="C20" s="152">
        <v>0.27400000000000002</v>
      </c>
      <c r="D20" s="233">
        <v>0.27300000000000002</v>
      </c>
      <c r="E20" s="153"/>
    </row>
    <row r="21" spans="2:7" x14ac:dyDescent="0.2">
      <c r="B21" s="132" t="s">
        <v>106</v>
      </c>
      <c r="C21" s="165">
        <v>26.7</v>
      </c>
      <c r="D21" s="234">
        <v>30</v>
      </c>
      <c r="E21" s="154">
        <v>-0.11</v>
      </c>
    </row>
    <row r="22" spans="2:7" x14ac:dyDescent="0.2">
      <c r="B22" s="155" t="s">
        <v>107</v>
      </c>
      <c r="C22" s="156">
        <v>0.27900000000000003</v>
      </c>
      <c r="D22" s="235">
        <v>0.28299999999999997</v>
      </c>
      <c r="E22" s="157"/>
    </row>
    <row r="23" spans="2:7" x14ac:dyDescent="0.2">
      <c r="B23" s="132" t="s">
        <v>108</v>
      </c>
      <c r="C23" s="165">
        <v>31.2</v>
      </c>
      <c r="D23" s="234">
        <v>31</v>
      </c>
      <c r="E23" s="154">
        <v>0.01</v>
      </c>
    </row>
    <row r="24" spans="2:7" x14ac:dyDescent="0.2">
      <c r="B24" s="155" t="s">
        <v>107</v>
      </c>
      <c r="C24" s="156">
        <v>0.69599999999999995</v>
      </c>
      <c r="D24" s="235">
        <v>0.64600000000000002</v>
      </c>
      <c r="E24" s="157"/>
    </row>
    <row r="25" spans="2:7" ht="23.25" customHeight="1" thickBot="1" x14ac:dyDescent="0.25">
      <c r="B25" s="130" t="s">
        <v>103</v>
      </c>
      <c r="C25" s="145">
        <v>36.5</v>
      </c>
      <c r="D25" s="128">
        <v>37.299999999999997</v>
      </c>
      <c r="E25" s="137">
        <v>-0.02</v>
      </c>
    </row>
    <row r="26" spans="2:7" ht="23.25" customHeight="1" thickTop="1" thickBot="1" x14ac:dyDescent="0.25">
      <c r="B26" s="130" t="s">
        <v>109</v>
      </c>
      <c r="C26" s="158">
        <v>0.49</v>
      </c>
      <c r="D26" s="232">
        <v>0.49</v>
      </c>
      <c r="E26" s="137">
        <v>0</v>
      </c>
    </row>
    <row r="27" spans="2:7" ht="23.25" customHeight="1" thickTop="1" thickBot="1" x14ac:dyDescent="0.25">
      <c r="B27" s="130" t="s">
        <v>141</v>
      </c>
      <c r="C27" s="127">
        <v>61.6</v>
      </c>
      <c r="D27" s="173">
        <v>61.7</v>
      </c>
      <c r="E27" s="137">
        <v>0</v>
      </c>
    </row>
    <row r="28" spans="2:7" ht="15" thickTop="1" x14ac:dyDescent="0.2">
      <c r="B28" s="159" t="s">
        <v>110</v>
      </c>
      <c r="C28" s="160">
        <v>1.5</v>
      </c>
      <c r="D28" s="161">
        <v>18.399999999999999</v>
      </c>
      <c r="E28" s="154"/>
    </row>
    <row r="29" spans="2:7" ht="23.25" customHeight="1" thickBot="1" x14ac:dyDescent="0.25">
      <c r="B29" s="130" t="s">
        <v>1</v>
      </c>
      <c r="C29" s="127">
        <v>60.1</v>
      </c>
      <c r="D29" s="173">
        <v>43.3</v>
      </c>
      <c r="E29" s="137">
        <v>0.39</v>
      </c>
    </row>
    <row r="30" spans="2:7" ht="23.25" customHeight="1" thickTop="1" thickBot="1" x14ac:dyDescent="0.25">
      <c r="B30" s="192"/>
      <c r="C30" s="193"/>
      <c r="D30" s="194"/>
      <c r="E30" s="195"/>
    </row>
    <row r="31" spans="2:7" ht="23.25" customHeight="1" thickTop="1" thickBot="1" x14ac:dyDescent="0.25">
      <c r="B31" s="188" t="s">
        <v>28</v>
      </c>
      <c r="C31" s="189">
        <v>43190</v>
      </c>
      <c r="D31" s="190">
        <v>43100</v>
      </c>
      <c r="E31" s="191"/>
    </row>
    <row r="32" spans="2:7" ht="15.75" thickTop="1" thickBot="1" x14ac:dyDescent="0.25">
      <c r="B32" s="148" t="s">
        <v>29</v>
      </c>
      <c r="C32" s="149">
        <v>1832.7</v>
      </c>
      <c r="D32" s="150">
        <v>1907.5</v>
      </c>
      <c r="E32" s="185">
        <v>-0.04</v>
      </c>
    </row>
    <row r="33" spans="2:6" ht="15" thickTop="1" x14ac:dyDescent="0.2">
      <c r="B33" s="132" t="s">
        <v>30</v>
      </c>
      <c r="C33" s="167">
        <v>372.1</v>
      </c>
      <c r="D33" s="168">
        <v>365.8</v>
      </c>
      <c r="E33" s="186">
        <v>0.02</v>
      </c>
    </row>
    <row r="34" spans="2:6" x14ac:dyDescent="0.2">
      <c r="B34" s="132" t="s">
        <v>113</v>
      </c>
      <c r="C34" s="165">
        <v>115.9</v>
      </c>
      <c r="D34" s="129">
        <v>55.2</v>
      </c>
      <c r="E34" s="187">
        <f t="shared" ref="E34" si="0">(C34-D34)/D34</f>
        <v>1.0996376811594202</v>
      </c>
    </row>
    <row r="35" spans="2:6" ht="21.75" customHeight="1" thickBot="1" x14ac:dyDescent="0.25">
      <c r="B35" s="130" t="s">
        <v>111</v>
      </c>
      <c r="C35" s="169">
        <v>4610</v>
      </c>
      <c r="D35" s="170">
        <v>4596</v>
      </c>
      <c r="E35" s="146">
        <v>0</v>
      </c>
    </row>
    <row r="36" spans="2:6" ht="15" thickTop="1" x14ac:dyDescent="0.2">
      <c r="B36" s="124"/>
      <c r="C36" s="125"/>
      <c r="D36" s="125"/>
      <c r="E36" s="125"/>
      <c r="F36" s="126"/>
    </row>
    <row r="37" spans="2:6" x14ac:dyDescent="0.2">
      <c r="B37" s="29" t="s">
        <v>158</v>
      </c>
      <c r="C37" s="163"/>
      <c r="D37" s="163"/>
      <c r="E37" s="163"/>
      <c r="F37" s="164"/>
    </row>
    <row r="38" spans="2:6" s="29" customFormat="1" ht="11.25" x14ac:dyDescent="0.2">
      <c r="B38" s="29" t="s">
        <v>164</v>
      </c>
    </row>
    <row r="39" spans="2:6" s="29" customFormat="1" ht="11.25" x14ac:dyDescent="0.2">
      <c r="B39" s="29" t="s">
        <v>159</v>
      </c>
    </row>
    <row r="40" spans="2:6" s="29" customFormat="1" ht="11.25" x14ac:dyDescent="0.2">
      <c r="B40" s="29" t="s">
        <v>160</v>
      </c>
    </row>
    <row r="41" spans="2:6" s="29" customFormat="1" ht="11.25" x14ac:dyDescent="0.2"/>
    <row r="42" spans="2:6" ht="26.25" customHeight="1" x14ac:dyDescent="0.2">
      <c r="B42" s="256" t="s">
        <v>161</v>
      </c>
      <c r="C42" s="256"/>
      <c r="D42" s="256"/>
      <c r="E42" s="256"/>
      <c r="F42" s="256"/>
    </row>
    <row r="43" spans="2:6" x14ac:dyDescent="0.2">
      <c r="B43" s="253"/>
      <c r="C43" s="253"/>
      <c r="D43" s="253"/>
      <c r="E43" s="253"/>
      <c r="F43" s="253"/>
    </row>
  </sheetData>
  <mergeCells count="10">
    <mergeCell ref="B42:F42"/>
    <mergeCell ref="B1:G1"/>
    <mergeCell ref="C4:C5"/>
    <mergeCell ref="E4:E5"/>
    <mergeCell ref="D4:D5"/>
    <mergeCell ref="D17:D18"/>
    <mergeCell ref="E17:E18"/>
    <mergeCell ref="C17:C18"/>
    <mergeCell ref="F4:F5"/>
    <mergeCell ref="G4:G5"/>
  </mergeCells>
  <pageMargins left="0.55118110236220474" right="0.23622047244094491" top="0.6692913385826772" bottom="0.74803149606299213" header="0.31496062992125984" footer="0.31496062992125984"/>
  <pageSetup paperSize="9" orientation="portrait" r:id="rId1"/>
  <headerFooter>
    <oddFooter xml:space="preserve">&amp;L© 2018 Software AG. All rights reserved.
&amp;CSeite &amp;P
&amp;R&amp;G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31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44.140625" style="2" customWidth="1"/>
    <col min="3" max="5" width="11.7109375" style="2" customWidth="1"/>
    <col min="6" max="16384" width="9.140625" style="2"/>
  </cols>
  <sheetData>
    <row r="1" spans="1:7" s="44" customFormat="1" ht="15.75" x14ac:dyDescent="0.25">
      <c r="A1" s="45"/>
      <c r="B1" s="171" t="s">
        <v>147</v>
      </c>
      <c r="C1" s="166"/>
      <c r="D1" s="166"/>
      <c r="E1" s="166"/>
      <c r="F1" s="166"/>
      <c r="G1" s="166"/>
    </row>
    <row r="2" spans="1:7" ht="15" customHeight="1" x14ac:dyDescent="0.2">
      <c r="A2" s="38"/>
      <c r="B2" s="141" t="s">
        <v>31</v>
      </c>
      <c r="C2" s="142"/>
      <c r="D2" s="142"/>
      <c r="E2" s="143"/>
    </row>
    <row r="3" spans="1:7" x14ac:dyDescent="0.2">
      <c r="A3" s="38"/>
      <c r="B3" s="46"/>
      <c r="C3" s="38"/>
      <c r="D3" s="38"/>
      <c r="E3" s="38"/>
    </row>
    <row r="4" spans="1:7" s="29" customFormat="1" ht="20.25" customHeight="1" thickBot="1" x14ac:dyDescent="0.25">
      <c r="A4" s="42"/>
      <c r="B4" s="47" t="s">
        <v>32</v>
      </c>
      <c r="C4" s="48" t="s">
        <v>152</v>
      </c>
      <c r="D4" s="49" t="s">
        <v>153</v>
      </c>
      <c r="E4" s="41" t="s">
        <v>99</v>
      </c>
    </row>
    <row r="5" spans="1:7" s="29" customFormat="1" ht="11.25" x14ac:dyDescent="0.2">
      <c r="A5" s="42"/>
      <c r="B5" s="50" t="s">
        <v>33</v>
      </c>
      <c r="C5" s="34">
        <v>34165</v>
      </c>
      <c r="D5" s="35">
        <v>44898</v>
      </c>
      <c r="E5" s="32">
        <f t="shared" ref="E5:E22" si="0">(C5-D5)/D5</f>
        <v>-0.23905296449730501</v>
      </c>
    </row>
    <row r="6" spans="1:7" s="29" customFormat="1" ht="11.25" x14ac:dyDescent="0.2">
      <c r="A6" s="42"/>
      <c r="B6" s="23" t="s">
        <v>34</v>
      </c>
      <c r="C6" s="25">
        <v>102458</v>
      </c>
      <c r="D6" s="26">
        <v>106943</v>
      </c>
      <c r="E6" s="30">
        <f t="shared" si="0"/>
        <v>-4.1938228776076975E-2</v>
      </c>
    </row>
    <row r="7" spans="1:7" s="29" customFormat="1" ht="11.25" x14ac:dyDescent="0.2">
      <c r="A7" s="42"/>
      <c r="B7" s="23" t="s">
        <v>156</v>
      </c>
      <c r="C7" s="25">
        <v>3750</v>
      </c>
      <c r="D7" s="26">
        <v>1872</v>
      </c>
      <c r="E7" s="30">
        <f t="shared" si="0"/>
        <v>1.0032051282051282</v>
      </c>
    </row>
    <row r="8" spans="1:7" s="29" customFormat="1" ht="11.25" x14ac:dyDescent="0.2">
      <c r="A8" s="42"/>
      <c r="B8" s="23" t="s">
        <v>35</v>
      </c>
      <c r="C8" s="25">
        <v>46061</v>
      </c>
      <c r="D8" s="26">
        <v>52059</v>
      </c>
      <c r="E8" s="30">
        <f t="shared" si="0"/>
        <v>-0.11521542864826446</v>
      </c>
    </row>
    <row r="9" spans="1:7" s="29" customFormat="1" ht="11.25" x14ac:dyDescent="0.2">
      <c r="A9" s="42"/>
      <c r="B9" s="23" t="s">
        <v>36</v>
      </c>
      <c r="C9" s="25">
        <v>200</v>
      </c>
      <c r="D9" s="26">
        <v>167</v>
      </c>
      <c r="E9" s="30">
        <f t="shared" si="0"/>
        <v>0.19760479041916168</v>
      </c>
    </row>
    <row r="10" spans="1:7" s="29" customFormat="1" ht="15" customHeight="1" thickBot="1" x14ac:dyDescent="0.25">
      <c r="A10" s="42"/>
      <c r="B10" s="56" t="s">
        <v>37</v>
      </c>
      <c r="C10" s="36">
        <f>SUM(C5:C9)</f>
        <v>186634</v>
      </c>
      <c r="D10" s="37">
        <f>SUM(D5:D9)</f>
        <v>205939</v>
      </c>
      <c r="E10" s="57">
        <f t="shared" si="0"/>
        <v>-9.3741350594107958E-2</v>
      </c>
    </row>
    <row r="11" spans="1:7" s="29" customFormat="1" ht="11.25" x14ac:dyDescent="0.2">
      <c r="A11" s="42"/>
      <c r="B11" s="50" t="s">
        <v>38</v>
      </c>
      <c r="C11" s="34">
        <v>-49507</v>
      </c>
      <c r="D11" s="35">
        <v>-55035</v>
      </c>
      <c r="E11" s="32">
        <f t="shared" si="0"/>
        <v>-0.10044517125465613</v>
      </c>
    </row>
    <row r="12" spans="1:7" s="29" customFormat="1" ht="15" customHeight="1" thickBot="1" x14ac:dyDescent="0.25">
      <c r="A12" s="42"/>
      <c r="B12" s="56" t="s">
        <v>39</v>
      </c>
      <c r="C12" s="36">
        <f>+C10+C11</f>
        <v>137127</v>
      </c>
      <c r="D12" s="37">
        <f>+D10+D11</f>
        <v>150904</v>
      </c>
      <c r="E12" s="57">
        <f t="shared" si="0"/>
        <v>-9.1296453374330705E-2</v>
      </c>
    </row>
    <row r="13" spans="1:7" s="29" customFormat="1" ht="11.25" x14ac:dyDescent="0.2">
      <c r="A13" s="42"/>
      <c r="B13" s="50" t="s">
        <v>40</v>
      </c>
      <c r="C13" s="34">
        <v>-28344</v>
      </c>
      <c r="D13" s="35">
        <v>-29816</v>
      </c>
      <c r="E13" s="32">
        <f t="shared" si="0"/>
        <v>-4.9369466058492087E-2</v>
      </c>
    </row>
    <row r="14" spans="1:7" s="29" customFormat="1" ht="11.25" x14ac:dyDescent="0.2">
      <c r="A14" s="42"/>
      <c r="B14" s="23" t="s">
        <v>41</v>
      </c>
      <c r="C14" s="25">
        <v>-52037</v>
      </c>
      <c r="D14" s="26">
        <f>-46847-4848-10723</f>
        <v>-62418</v>
      </c>
      <c r="E14" s="30">
        <f t="shared" si="0"/>
        <v>-0.16631420423595758</v>
      </c>
    </row>
    <row r="15" spans="1:7" s="29" customFormat="1" ht="11.25" x14ac:dyDescent="0.2">
      <c r="A15" s="42"/>
      <c r="B15" s="23" t="s">
        <v>42</v>
      </c>
      <c r="C15" s="54">
        <v>-17048</v>
      </c>
      <c r="D15" s="55">
        <v>-18464</v>
      </c>
      <c r="E15" s="30">
        <f t="shared" si="0"/>
        <v>-7.6689774696707111E-2</v>
      </c>
    </row>
    <row r="16" spans="1:7" s="29" customFormat="1" ht="11.25" x14ac:dyDescent="0.2">
      <c r="A16" s="42"/>
      <c r="B16" s="23" t="s">
        <v>43</v>
      </c>
      <c r="C16" s="25">
        <v>-1795</v>
      </c>
      <c r="D16" s="26">
        <v>-1957</v>
      </c>
      <c r="E16" s="30">
        <f t="shared" si="0"/>
        <v>-8.2779764946346451E-2</v>
      </c>
    </row>
    <row r="17" spans="1:5" s="29" customFormat="1" ht="15" customHeight="1" thickBot="1" x14ac:dyDescent="0.25">
      <c r="A17" s="42"/>
      <c r="B17" s="56" t="s">
        <v>26</v>
      </c>
      <c r="C17" s="36">
        <f>SUM(C12:C16)</f>
        <v>37903</v>
      </c>
      <c r="D17" s="37">
        <f>SUM(D12:D16)</f>
        <v>38249</v>
      </c>
      <c r="E17" s="57">
        <f t="shared" si="0"/>
        <v>-9.0459881304086383E-3</v>
      </c>
    </row>
    <row r="18" spans="1:5" s="29" customFormat="1" ht="11.25" x14ac:dyDescent="0.2">
      <c r="A18" s="42"/>
      <c r="B18" s="50" t="s">
        <v>44</v>
      </c>
      <c r="C18" s="34">
        <v>2361</v>
      </c>
      <c r="D18" s="35">
        <v>1323</v>
      </c>
      <c r="E18" s="30"/>
    </row>
    <row r="19" spans="1:5" s="29" customFormat="1" ht="11.25" x14ac:dyDescent="0.2">
      <c r="A19" s="42"/>
      <c r="B19" s="23" t="s">
        <v>45</v>
      </c>
      <c r="C19" s="25">
        <v>1365</v>
      </c>
      <c r="D19" s="26">
        <f>-585+392</f>
        <v>-193</v>
      </c>
      <c r="E19" s="30"/>
    </row>
    <row r="20" spans="1:5" s="29" customFormat="1" ht="15" customHeight="1" thickBot="1" x14ac:dyDescent="0.25">
      <c r="A20" s="42"/>
      <c r="B20" s="56" t="s">
        <v>88</v>
      </c>
      <c r="C20" s="36">
        <f>SUM(C17:C19)</f>
        <v>41629</v>
      </c>
      <c r="D20" s="37">
        <f>SUM(D17:D19)</f>
        <v>39379</v>
      </c>
      <c r="E20" s="57">
        <f t="shared" si="0"/>
        <v>5.7137052743848241E-2</v>
      </c>
    </row>
    <row r="21" spans="1:5" s="29" customFormat="1" ht="11.25" x14ac:dyDescent="0.2">
      <c r="A21" s="42"/>
      <c r="B21" s="50" t="s">
        <v>46</v>
      </c>
      <c r="C21" s="34">
        <v>-11680</v>
      </c>
      <c r="D21" s="35">
        <f>-9992-2069</f>
        <v>-12061</v>
      </c>
      <c r="E21" s="32">
        <f t="shared" si="0"/>
        <v>-3.158942044606583E-2</v>
      </c>
    </row>
    <row r="22" spans="1:5" s="29" customFormat="1" ht="15" customHeight="1" thickBot="1" x14ac:dyDescent="0.25">
      <c r="A22" s="42"/>
      <c r="B22" s="56" t="s">
        <v>47</v>
      </c>
      <c r="C22" s="36">
        <f>SUM(C20:C21)</f>
        <v>29949</v>
      </c>
      <c r="D22" s="37">
        <f>SUM(D20:D21)</f>
        <v>27318</v>
      </c>
      <c r="E22" s="57">
        <f t="shared" si="0"/>
        <v>9.6310125192180976E-2</v>
      </c>
    </row>
    <row r="23" spans="1:5" s="29" customFormat="1" ht="15" customHeight="1" x14ac:dyDescent="0.2">
      <c r="A23" s="42"/>
      <c r="B23" s="59" t="s">
        <v>48</v>
      </c>
      <c r="C23" s="27">
        <f>+C22-C24</f>
        <v>29912</v>
      </c>
      <c r="D23" s="28">
        <f>+D22-D24</f>
        <v>27255</v>
      </c>
      <c r="E23" s="31">
        <f>(C23-D23)/D23</f>
        <v>9.7486699688130618E-2</v>
      </c>
    </row>
    <row r="24" spans="1:5" s="29" customFormat="1" ht="15" customHeight="1" thickBot="1" x14ac:dyDescent="0.25">
      <c r="A24" s="42"/>
      <c r="B24" s="51" t="s">
        <v>49</v>
      </c>
      <c r="C24" s="52">
        <v>37</v>
      </c>
      <c r="D24" s="53">
        <v>63</v>
      </c>
      <c r="E24" s="33"/>
    </row>
    <row r="25" spans="1:5" s="29" customFormat="1" ht="11.25" x14ac:dyDescent="0.2">
      <c r="A25" s="42"/>
      <c r="B25" s="23" t="s">
        <v>50</v>
      </c>
      <c r="C25" s="24">
        <f>ROUND((C23/C27*1000),2)</f>
        <v>0.4</v>
      </c>
      <c r="D25" s="196">
        <f>D23/D27*1000</f>
        <v>0.35911837052730622</v>
      </c>
      <c r="E25" s="30">
        <f>(C25-D25)/D25</f>
        <v>0.11383886993212254</v>
      </c>
    </row>
    <row r="26" spans="1:5" s="29" customFormat="1" ht="11.25" x14ac:dyDescent="0.2">
      <c r="A26" s="42"/>
      <c r="B26" s="23" t="s">
        <v>51</v>
      </c>
      <c r="C26" s="24">
        <f>ROUND((C23/C28*1000),2)</f>
        <v>0.4</v>
      </c>
      <c r="D26" s="196">
        <f>D23/D28*1000</f>
        <v>0.35899829320712401</v>
      </c>
      <c r="E26" s="30">
        <f>(C26-D26)/D26</f>
        <v>0.11421142542652726</v>
      </c>
    </row>
    <row r="27" spans="1:5" s="29" customFormat="1" ht="11.25" x14ac:dyDescent="0.2">
      <c r="A27" s="42"/>
      <c r="B27" s="23" t="s">
        <v>52</v>
      </c>
      <c r="C27" s="25">
        <v>73976239</v>
      </c>
      <c r="D27" s="26">
        <v>75894196</v>
      </c>
      <c r="E27" s="30" t="s">
        <v>4</v>
      </c>
    </row>
    <row r="28" spans="1:5" s="29" customFormat="1" ht="11.25" x14ac:dyDescent="0.2">
      <c r="A28" s="42"/>
      <c r="B28" s="23" t="s">
        <v>53</v>
      </c>
      <c r="C28" s="25">
        <v>73981881.088500902</v>
      </c>
      <c r="D28" s="26">
        <v>75919581</v>
      </c>
      <c r="E28" s="30" t="s">
        <v>4</v>
      </c>
    </row>
    <row r="29" spans="1:5" x14ac:dyDescent="0.2">
      <c r="A29" s="38"/>
      <c r="B29" s="38"/>
      <c r="C29" s="38"/>
      <c r="D29" s="38"/>
      <c r="E29" s="38"/>
    </row>
    <row r="31" spans="1:5" x14ac:dyDescent="0.2">
      <c r="C31" s="17"/>
    </row>
  </sheetData>
  <pageMargins left="0.70866141732283472" right="0.23622047244094491" top="0.74803149606299213" bottom="0.74803149606299213" header="0.31496062992125984" footer="0.31496062992125984"/>
  <pageSetup paperSize="9" orientation="portrait" r:id="rId1"/>
  <headerFooter>
    <oddFooter xml:space="preserve">&amp;L© 2018 Software AG. All rights reserved.
&amp;CSeite &amp;P
&amp;R&amp;G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showGridLines="0" topLeftCell="A31" zoomScaleNormal="100" workbookViewId="0"/>
  </sheetViews>
  <sheetFormatPr baseColWidth="10" defaultColWidth="9.140625" defaultRowHeight="14.25" x14ac:dyDescent="0.25"/>
  <cols>
    <col min="1" max="1" width="2.7109375" style="10" customWidth="1"/>
    <col min="2" max="2" width="58.140625" style="10" bestFit="1" customWidth="1"/>
    <col min="3" max="3" width="17.140625" style="10" customWidth="1"/>
    <col min="4" max="4" width="16.42578125" style="10" customWidth="1"/>
    <col min="5" max="5" width="2.7109375" style="10" customWidth="1"/>
    <col min="6" max="16384" width="9.140625" style="10"/>
  </cols>
  <sheetData>
    <row r="1" spans="1:7" s="60" customFormat="1" ht="15" customHeight="1" x14ac:dyDescent="0.25">
      <c r="B1" s="272" t="s">
        <v>154</v>
      </c>
      <c r="C1" s="272"/>
      <c r="D1" s="272"/>
    </row>
    <row r="2" spans="1:7" ht="15" customHeight="1" x14ac:dyDescent="0.25">
      <c r="B2" s="273" t="s">
        <v>31</v>
      </c>
      <c r="C2" s="274"/>
      <c r="D2" s="274"/>
    </row>
    <row r="3" spans="1:7" ht="15" customHeight="1" x14ac:dyDescent="0.25">
      <c r="B3" s="18"/>
      <c r="C3" s="8"/>
      <c r="D3" s="8"/>
    </row>
    <row r="4" spans="1:7" s="61" customFormat="1" ht="20.25" customHeight="1" thickBot="1" x14ac:dyDescent="0.3">
      <c r="A4" s="65"/>
      <c r="B4" s="66" t="s">
        <v>54</v>
      </c>
      <c r="C4" s="67" t="s">
        <v>155</v>
      </c>
      <c r="D4" s="68" t="s">
        <v>139</v>
      </c>
      <c r="E4" s="65"/>
    </row>
    <row r="5" spans="1:7" s="61" customFormat="1" ht="15" customHeight="1" thickBot="1" x14ac:dyDescent="0.3">
      <c r="A5" s="65"/>
      <c r="B5" s="69" t="s">
        <v>101</v>
      </c>
      <c r="C5" s="70"/>
      <c r="D5" s="71"/>
      <c r="E5" s="65"/>
    </row>
    <row r="6" spans="1:7" s="61" customFormat="1" ht="14.25" customHeight="1" x14ac:dyDescent="0.25">
      <c r="A6" s="65"/>
      <c r="B6" s="72" t="s">
        <v>30</v>
      </c>
      <c r="C6" s="73">
        <v>372148</v>
      </c>
      <c r="D6" s="74">
        <v>365815</v>
      </c>
      <c r="E6" s="65"/>
      <c r="F6" s="63"/>
      <c r="G6" s="63"/>
    </row>
    <row r="7" spans="1:7" s="61" customFormat="1" ht="14.25" customHeight="1" x14ac:dyDescent="0.25">
      <c r="A7" s="65"/>
      <c r="B7" s="75" t="s">
        <v>55</v>
      </c>
      <c r="C7" s="76">
        <v>6116</v>
      </c>
      <c r="D7" s="77">
        <v>26165</v>
      </c>
      <c r="E7" s="65"/>
    </row>
    <row r="8" spans="1:7" s="61" customFormat="1" ht="14.25" customHeight="1" x14ac:dyDescent="0.25">
      <c r="A8" s="65"/>
      <c r="B8" s="75" t="s">
        <v>56</v>
      </c>
      <c r="C8" s="76">
        <v>187474</v>
      </c>
      <c r="D8" s="77">
        <v>226314</v>
      </c>
      <c r="E8" s="65"/>
    </row>
    <row r="9" spans="1:7" s="61" customFormat="1" ht="14.25" customHeight="1" x14ac:dyDescent="0.25">
      <c r="A9" s="65"/>
      <c r="B9" s="75" t="s">
        <v>57</v>
      </c>
      <c r="C9" s="76">
        <v>23650</v>
      </c>
      <c r="D9" s="77">
        <v>17366</v>
      </c>
      <c r="E9" s="65"/>
    </row>
    <row r="10" spans="1:7" s="61" customFormat="1" ht="14.25" customHeight="1" x14ac:dyDescent="0.25">
      <c r="A10" s="65"/>
      <c r="B10" s="75" t="s">
        <v>58</v>
      </c>
      <c r="C10" s="76">
        <v>15215</v>
      </c>
      <c r="D10" s="77">
        <v>14632</v>
      </c>
      <c r="E10" s="65"/>
    </row>
    <row r="11" spans="1:7" s="61" customFormat="1" ht="14.25" customHeight="1" x14ac:dyDescent="0.25">
      <c r="A11" s="65"/>
      <c r="B11" s="245"/>
      <c r="C11" s="246">
        <f>SUM(C6:C10)</f>
        <v>604603</v>
      </c>
      <c r="D11" s="247">
        <f>SUM(D6:D10)</f>
        <v>650292</v>
      </c>
      <c r="E11" s="65"/>
    </row>
    <row r="12" spans="1:7" s="61" customFormat="1" ht="15" customHeight="1" thickBot="1" x14ac:dyDescent="0.3">
      <c r="A12" s="65"/>
      <c r="B12" s="78" t="s">
        <v>102</v>
      </c>
      <c r="C12" s="79"/>
      <c r="D12" s="80"/>
      <c r="E12" s="65"/>
    </row>
    <row r="13" spans="1:7" s="61" customFormat="1" ht="14.25" customHeight="1" x14ac:dyDescent="0.25">
      <c r="A13" s="65"/>
      <c r="B13" s="72" t="s">
        <v>59</v>
      </c>
      <c r="C13" s="73">
        <v>124303</v>
      </c>
      <c r="D13" s="74">
        <v>131664</v>
      </c>
      <c r="E13" s="65"/>
    </row>
    <row r="14" spans="1:7" s="61" customFormat="1" ht="14.25" customHeight="1" x14ac:dyDescent="0.25">
      <c r="A14" s="65"/>
      <c r="B14" s="75" t="s">
        <v>60</v>
      </c>
      <c r="C14" s="76">
        <v>910211</v>
      </c>
      <c r="D14" s="77">
        <v>921415</v>
      </c>
      <c r="E14" s="65"/>
    </row>
    <row r="15" spans="1:7" s="61" customFormat="1" ht="14.25" customHeight="1" x14ac:dyDescent="0.25">
      <c r="A15" s="65"/>
      <c r="B15" s="75" t="s">
        <v>61</v>
      </c>
      <c r="C15" s="76">
        <v>71744</v>
      </c>
      <c r="D15" s="77">
        <v>72815</v>
      </c>
      <c r="E15" s="65"/>
    </row>
    <row r="16" spans="1:7" s="61" customFormat="1" ht="14.25" customHeight="1" x14ac:dyDescent="0.25">
      <c r="A16" s="65"/>
      <c r="B16" s="75" t="s">
        <v>55</v>
      </c>
      <c r="C16" s="76">
        <v>44329</v>
      </c>
      <c r="D16" s="77">
        <v>54730</v>
      </c>
      <c r="E16" s="65"/>
    </row>
    <row r="17" spans="1:5" s="61" customFormat="1" ht="14.25" customHeight="1" x14ac:dyDescent="0.25">
      <c r="A17" s="65"/>
      <c r="B17" s="75" t="s">
        <v>56</v>
      </c>
      <c r="C17" s="76">
        <v>51462</v>
      </c>
      <c r="D17" s="77">
        <v>53273</v>
      </c>
      <c r="E17" s="65"/>
    </row>
    <row r="18" spans="1:5" s="61" customFormat="1" ht="14.25" customHeight="1" x14ac:dyDescent="0.25">
      <c r="A18" s="65"/>
      <c r="B18" s="75" t="s">
        <v>57</v>
      </c>
      <c r="C18" s="76">
        <v>2838</v>
      </c>
      <c r="D18" s="77">
        <v>199</v>
      </c>
      <c r="E18" s="65"/>
    </row>
    <row r="19" spans="1:5" s="61" customFormat="1" ht="14.25" customHeight="1" x14ac:dyDescent="0.25">
      <c r="A19" s="65"/>
      <c r="B19" s="75" t="s">
        <v>58</v>
      </c>
      <c r="C19" s="76">
        <v>8609</v>
      </c>
      <c r="D19" s="77">
        <v>8575</v>
      </c>
      <c r="E19" s="65"/>
    </row>
    <row r="20" spans="1:5" s="61" customFormat="1" ht="14.25" customHeight="1" x14ac:dyDescent="0.25">
      <c r="A20" s="65"/>
      <c r="B20" s="75" t="s">
        <v>62</v>
      </c>
      <c r="C20" s="76">
        <v>14584</v>
      </c>
      <c r="D20" s="77">
        <v>14507</v>
      </c>
      <c r="E20" s="65"/>
    </row>
    <row r="21" spans="1:5" s="61" customFormat="1" ht="14.25" customHeight="1" x14ac:dyDescent="0.25">
      <c r="A21" s="65"/>
      <c r="B21" s="245"/>
      <c r="C21" s="246">
        <f>SUM(C13:C20)</f>
        <v>1228080</v>
      </c>
      <c r="D21" s="247">
        <f>SUM(D13:D20)</f>
        <v>1257178</v>
      </c>
      <c r="E21" s="65"/>
    </row>
    <row r="22" spans="1:5" s="61" customFormat="1" ht="15" customHeight="1" thickBot="1" x14ac:dyDescent="0.3">
      <c r="A22" s="65"/>
      <c r="B22" s="81" t="s">
        <v>63</v>
      </c>
      <c r="C22" s="82">
        <f>+C11+C21</f>
        <v>1832683</v>
      </c>
      <c r="D22" s="83">
        <f>+D11+D21</f>
        <v>1907470</v>
      </c>
      <c r="E22" s="65"/>
    </row>
    <row r="23" spans="1:5" s="61" customFormat="1" ht="14.25" customHeight="1" x14ac:dyDescent="0.25">
      <c r="A23" s="65"/>
      <c r="B23" s="84"/>
      <c r="C23" s="85"/>
      <c r="D23" s="86"/>
      <c r="E23" s="65"/>
    </row>
    <row r="24" spans="1:5" s="61" customFormat="1" ht="20.25" customHeight="1" thickBot="1" x14ac:dyDescent="0.3">
      <c r="A24" s="65"/>
      <c r="B24" s="66" t="s">
        <v>64</v>
      </c>
      <c r="C24" s="67" t="s">
        <v>155</v>
      </c>
      <c r="D24" s="68" t="s">
        <v>139</v>
      </c>
      <c r="E24" s="65"/>
    </row>
    <row r="25" spans="1:5" s="61" customFormat="1" ht="15" customHeight="1" thickBot="1" x14ac:dyDescent="0.3">
      <c r="A25" s="65"/>
      <c r="B25" s="69" t="s">
        <v>142</v>
      </c>
      <c r="C25" s="70"/>
      <c r="D25" s="71"/>
      <c r="E25" s="65"/>
    </row>
    <row r="26" spans="1:5" s="61" customFormat="1" ht="14.25" customHeight="1" x14ac:dyDescent="0.25">
      <c r="A26" s="65"/>
      <c r="B26" s="72" t="s">
        <v>65</v>
      </c>
      <c r="C26" s="87">
        <v>55997</v>
      </c>
      <c r="D26" s="74">
        <v>210347</v>
      </c>
      <c r="E26" s="65"/>
    </row>
    <row r="27" spans="1:5" s="61" customFormat="1" ht="14.25" customHeight="1" x14ac:dyDescent="0.25">
      <c r="A27" s="65"/>
      <c r="B27" s="75" t="s">
        <v>66</v>
      </c>
      <c r="C27" s="76">
        <v>29912</v>
      </c>
      <c r="D27" s="77">
        <v>37617</v>
      </c>
      <c r="E27" s="65"/>
    </row>
    <row r="28" spans="1:5" s="61" customFormat="1" ht="14.25" customHeight="1" x14ac:dyDescent="0.25">
      <c r="A28" s="65"/>
      <c r="B28" s="75" t="s">
        <v>67</v>
      </c>
      <c r="C28" s="76">
        <v>92154</v>
      </c>
      <c r="D28" s="77">
        <v>150416</v>
      </c>
      <c r="E28" s="65"/>
    </row>
    <row r="29" spans="1:5" s="61" customFormat="1" ht="14.25" customHeight="1" x14ac:dyDescent="0.25">
      <c r="A29" s="65"/>
      <c r="B29" s="75" t="s">
        <v>68</v>
      </c>
      <c r="C29" s="76">
        <v>37969</v>
      </c>
      <c r="D29" s="77">
        <v>43708</v>
      </c>
      <c r="E29" s="65"/>
    </row>
    <row r="30" spans="1:5" s="61" customFormat="1" ht="14.25" customHeight="1" x14ac:dyDescent="0.25">
      <c r="A30" s="65"/>
      <c r="B30" s="75" t="s">
        <v>69</v>
      </c>
      <c r="C30" s="76">
        <v>28659</v>
      </c>
      <c r="D30" s="77">
        <v>27505</v>
      </c>
      <c r="E30" s="65"/>
    </row>
    <row r="31" spans="1:5" s="61" customFormat="1" ht="14.25" customHeight="1" x14ac:dyDescent="0.25">
      <c r="A31" s="65"/>
      <c r="B31" s="75" t="s">
        <v>70</v>
      </c>
      <c r="C31" s="76">
        <v>162499</v>
      </c>
      <c r="D31" s="77">
        <v>112964</v>
      </c>
      <c r="E31" s="65"/>
    </row>
    <row r="32" spans="1:5" s="61" customFormat="1" ht="14.25" customHeight="1" x14ac:dyDescent="0.25">
      <c r="A32" s="65"/>
      <c r="B32" s="245"/>
      <c r="C32" s="246">
        <f>SUM(C26:C31)</f>
        <v>407190</v>
      </c>
      <c r="D32" s="247">
        <f>SUM(D26:D31)</f>
        <v>582557</v>
      </c>
      <c r="E32" s="65"/>
    </row>
    <row r="33" spans="1:5" s="61" customFormat="1" ht="15" customHeight="1" thickBot="1" x14ac:dyDescent="0.3">
      <c r="A33" s="65"/>
      <c r="B33" s="78" t="s">
        <v>143</v>
      </c>
      <c r="C33" s="79"/>
      <c r="D33" s="80"/>
      <c r="E33" s="65"/>
    </row>
    <row r="34" spans="1:5" s="61" customFormat="1" ht="14.25" customHeight="1" x14ac:dyDescent="0.25">
      <c r="A34" s="65"/>
      <c r="B34" s="72" t="s">
        <v>65</v>
      </c>
      <c r="C34" s="87">
        <v>200224</v>
      </c>
      <c r="D34" s="74">
        <v>100250</v>
      </c>
      <c r="E34" s="65"/>
    </row>
    <row r="35" spans="1:5" s="61" customFormat="1" ht="14.25" customHeight="1" x14ac:dyDescent="0.25">
      <c r="A35" s="65"/>
      <c r="B35" s="75" t="s">
        <v>66</v>
      </c>
      <c r="C35" s="76">
        <v>3434</v>
      </c>
      <c r="D35" s="77">
        <v>3677</v>
      </c>
      <c r="E35" s="65"/>
    </row>
    <row r="36" spans="1:5" s="61" customFormat="1" ht="14.25" customHeight="1" x14ac:dyDescent="0.25">
      <c r="A36" s="65"/>
      <c r="B36" s="75" t="s">
        <v>67</v>
      </c>
      <c r="C36" s="76">
        <v>593</v>
      </c>
      <c r="D36" s="77">
        <v>640</v>
      </c>
      <c r="E36" s="65"/>
    </row>
    <row r="37" spans="1:5" s="61" customFormat="1" ht="14.25" customHeight="1" x14ac:dyDescent="0.25">
      <c r="A37" s="65"/>
      <c r="B37" s="75" t="s">
        <v>68</v>
      </c>
      <c r="C37" s="76">
        <v>29649</v>
      </c>
      <c r="D37" s="77">
        <v>34297</v>
      </c>
      <c r="E37" s="65"/>
    </row>
    <row r="38" spans="1:5" s="61" customFormat="1" ht="14.25" customHeight="1" x14ac:dyDescent="0.25">
      <c r="A38" s="65"/>
      <c r="B38" s="75" t="s">
        <v>71</v>
      </c>
      <c r="C38" s="76">
        <v>43867</v>
      </c>
      <c r="D38" s="77">
        <v>43869</v>
      </c>
      <c r="E38" s="65"/>
    </row>
    <row r="39" spans="1:5" s="61" customFormat="1" ht="14.25" customHeight="1" x14ac:dyDescent="0.25">
      <c r="A39" s="65"/>
      <c r="B39" s="75" t="s">
        <v>140</v>
      </c>
      <c r="C39" s="76">
        <v>4389</v>
      </c>
      <c r="D39" s="77">
        <v>4509</v>
      </c>
      <c r="E39" s="65"/>
    </row>
    <row r="40" spans="1:5" s="61" customFormat="1" ht="14.25" customHeight="1" x14ac:dyDescent="0.25">
      <c r="A40" s="65"/>
      <c r="B40" s="75" t="s">
        <v>72</v>
      </c>
      <c r="C40" s="76">
        <v>11975</v>
      </c>
      <c r="D40" s="77">
        <v>11599</v>
      </c>
      <c r="E40" s="65"/>
    </row>
    <row r="41" spans="1:5" s="61" customFormat="1" ht="14.25" customHeight="1" x14ac:dyDescent="0.25">
      <c r="A41" s="65"/>
      <c r="B41" s="75" t="s">
        <v>70</v>
      </c>
      <c r="C41" s="76">
        <v>16024</v>
      </c>
      <c r="D41" s="77">
        <v>7790</v>
      </c>
      <c r="E41" s="65"/>
    </row>
    <row r="42" spans="1:5" s="61" customFormat="1" ht="14.25" customHeight="1" x14ac:dyDescent="0.25">
      <c r="A42" s="65"/>
      <c r="B42" s="245"/>
      <c r="C42" s="246">
        <f>SUM(C34:C41)</f>
        <v>310155</v>
      </c>
      <c r="D42" s="247">
        <f>SUM(D34:D41)</f>
        <v>206631</v>
      </c>
      <c r="E42" s="65"/>
    </row>
    <row r="43" spans="1:5" s="61" customFormat="1" ht="15" customHeight="1" thickBot="1" x14ac:dyDescent="0.3">
      <c r="A43" s="65"/>
      <c r="B43" s="78" t="s">
        <v>73</v>
      </c>
      <c r="C43" s="79"/>
      <c r="D43" s="80"/>
      <c r="E43" s="65"/>
    </row>
    <row r="44" spans="1:5" s="61" customFormat="1" ht="14.25" customHeight="1" x14ac:dyDescent="0.25">
      <c r="A44" s="65"/>
      <c r="B44" s="72" t="s">
        <v>74</v>
      </c>
      <c r="C44" s="73">
        <v>74000</v>
      </c>
      <c r="D44" s="74">
        <v>76400</v>
      </c>
      <c r="E44" s="65"/>
    </row>
    <row r="45" spans="1:5" s="61" customFormat="1" ht="14.25" customHeight="1" x14ac:dyDescent="0.25">
      <c r="A45" s="65"/>
      <c r="B45" s="75" t="s">
        <v>75</v>
      </c>
      <c r="C45" s="76">
        <v>22714</v>
      </c>
      <c r="D45" s="77">
        <v>22715</v>
      </c>
      <c r="E45" s="65"/>
    </row>
    <row r="46" spans="1:5" s="61" customFormat="1" ht="14.25" customHeight="1" x14ac:dyDescent="0.25">
      <c r="A46" s="65"/>
      <c r="B46" s="75" t="s">
        <v>76</v>
      </c>
      <c r="C46" s="76">
        <v>1118063</v>
      </c>
      <c r="D46" s="77">
        <v>1176722</v>
      </c>
      <c r="E46" s="65"/>
    </row>
    <row r="47" spans="1:5" s="61" customFormat="1" ht="14.25" customHeight="1" x14ac:dyDescent="0.25">
      <c r="A47" s="65"/>
      <c r="B47" s="75" t="s">
        <v>77</v>
      </c>
      <c r="C47" s="76">
        <v>-98917</v>
      </c>
      <c r="D47" s="77">
        <v>-66905</v>
      </c>
      <c r="E47" s="65"/>
    </row>
    <row r="48" spans="1:5" s="61" customFormat="1" ht="14.25" customHeight="1" x14ac:dyDescent="0.25">
      <c r="A48" s="65"/>
      <c r="B48" s="75" t="s">
        <v>78</v>
      </c>
      <c r="C48" s="76">
        <v>-895</v>
      </c>
      <c r="D48" s="77">
        <v>-91249</v>
      </c>
      <c r="E48" s="65"/>
    </row>
    <row r="49" spans="1:5" s="61" customFormat="1" ht="15" customHeight="1" thickBot="1" x14ac:dyDescent="0.3">
      <c r="A49" s="65"/>
      <c r="B49" s="78" t="s">
        <v>79</v>
      </c>
      <c r="C49" s="79">
        <f>SUM(C44:C48)</f>
        <v>1114965</v>
      </c>
      <c r="D49" s="80">
        <f>SUM(D44:D48)</f>
        <v>1117683</v>
      </c>
      <c r="E49" s="65"/>
    </row>
    <row r="50" spans="1:5" s="61" customFormat="1" ht="15" customHeight="1" thickBot="1" x14ac:dyDescent="0.3">
      <c r="A50" s="65"/>
      <c r="B50" s="69" t="s">
        <v>80</v>
      </c>
      <c r="C50" s="70">
        <v>373</v>
      </c>
      <c r="D50" s="71">
        <v>599</v>
      </c>
      <c r="E50" s="65"/>
    </row>
    <row r="51" spans="1:5" s="61" customFormat="1" ht="15" customHeight="1" thickBot="1" x14ac:dyDescent="0.3">
      <c r="A51" s="65"/>
      <c r="B51" s="69"/>
      <c r="C51" s="70">
        <f>SUM(C49:C50)</f>
        <v>1115338</v>
      </c>
      <c r="D51" s="71">
        <f>SUM(D49:D50)</f>
        <v>1118282</v>
      </c>
      <c r="E51" s="65"/>
    </row>
    <row r="52" spans="1:5" s="61" customFormat="1" ht="15" customHeight="1" thickBot="1" x14ac:dyDescent="0.3">
      <c r="A52" s="65"/>
      <c r="B52" s="88" t="s">
        <v>81</v>
      </c>
      <c r="C52" s="89">
        <f>+C32+C42+C51</f>
        <v>1832683</v>
      </c>
      <c r="D52" s="90">
        <f>+D32+D42+D51</f>
        <v>1907470</v>
      </c>
      <c r="E52" s="65"/>
    </row>
    <row r="53" spans="1:5" s="61" customFormat="1" ht="14.25" customHeight="1" x14ac:dyDescent="0.25">
      <c r="B53" s="64"/>
      <c r="C53" s="62"/>
      <c r="D53" s="62"/>
    </row>
    <row r="54" spans="1:5" s="61" customFormat="1" ht="14.25" customHeight="1" x14ac:dyDescent="0.25"/>
    <row r="55" spans="1:5" s="61" customFormat="1" ht="14.25" customHeight="1" x14ac:dyDescent="0.25">
      <c r="B55" s="64"/>
      <c r="C55" s="62"/>
      <c r="D55" s="62"/>
    </row>
    <row r="56" spans="1:5" s="61" customFormat="1" ht="11.25" x14ac:dyDescent="0.25">
      <c r="B56" s="64"/>
      <c r="C56" s="64"/>
      <c r="D56" s="64"/>
    </row>
    <row r="57" spans="1:5" s="61" customFormat="1" ht="11.25" x14ac:dyDescent="0.25"/>
    <row r="58" spans="1:5" s="61" customFormat="1" ht="11.25" x14ac:dyDescent="0.25"/>
    <row r="59" spans="1:5" s="61" customFormat="1" ht="11.25" x14ac:dyDescent="0.25"/>
    <row r="60" spans="1:5" s="61" customFormat="1" ht="11.25" x14ac:dyDescent="0.25"/>
    <row r="61" spans="1:5" s="61" customFormat="1" ht="11.25" x14ac:dyDescent="0.25"/>
    <row r="62" spans="1:5" s="61" customFormat="1" ht="11.25" x14ac:dyDescent="0.25"/>
    <row r="63" spans="1:5" s="61" customFormat="1" ht="11.25" x14ac:dyDescent="0.25"/>
    <row r="64" spans="1:5" s="61" customFormat="1" ht="11.25" x14ac:dyDescent="0.25"/>
    <row r="65" s="61" customFormat="1" ht="11.25" x14ac:dyDescent="0.25"/>
    <row r="66" s="61" customFormat="1" ht="11.25" x14ac:dyDescent="0.25"/>
    <row r="67" s="61" customFormat="1" ht="11.25" x14ac:dyDescent="0.25"/>
    <row r="68" s="61" customFormat="1" ht="11.25" x14ac:dyDescent="0.25"/>
    <row r="69" s="61" customFormat="1" ht="11.25" x14ac:dyDescent="0.25"/>
    <row r="70" s="61" customFormat="1" ht="11.25" x14ac:dyDescent="0.25"/>
    <row r="71" s="61" customFormat="1" ht="11.25" x14ac:dyDescent="0.25"/>
    <row r="72" s="61" customFormat="1" ht="11.25" x14ac:dyDescent="0.25"/>
    <row r="73" s="61" customFormat="1" ht="11.25" x14ac:dyDescent="0.25"/>
    <row r="74" s="61" customFormat="1" ht="11.25" x14ac:dyDescent="0.25"/>
  </sheetData>
  <mergeCells count="2">
    <mergeCell ref="B1:D1"/>
    <mergeCell ref="B2:D2"/>
  </mergeCells>
  <pageMargins left="0.47244094488188981" right="0.23622047244094491" top="0.74803149606299213" bottom="0.74803149606299213" header="0.31496062992125984" footer="0.31496062992125984"/>
  <pageSetup paperSize="9" scale="98" orientation="portrait" r:id="rId1"/>
  <headerFooter>
    <oddFooter xml:space="preserve">&amp;L© 2018 Software AG. All rights reserved.
&amp;CSeite &amp;P
&amp;R&amp;G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41"/>
  <sheetViews>
    <sheetView showGridLines="0" topLeftCell="A28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71.7109375" style="2" customWidth="1"/>
    <col min="3" max="4" width="11.7109375" style="2" customWidth="1"/>
    <col min="5" max="16384" width="9.140625" style="2"/>
  </cols>
  <sheetData>
    <row r="1" spans="1:7" s="44" customFormat="1" ht="15.75" x14ac:dyDescent="0.25">
      <c r="B1" s="275" t="s">
        <v>148</v>
      </c>
      <c r="C1" s="275"/>
      <c r="D1" s="275"/>
    </row>
    <row r="2" spans="1:7" x14ac:dyDescent="0.2">
      <c r="B2" s="276" t="s">
        <v>31</v>
      </c>
      <c r="C2" s="276"/>
      <c r="D2" s="276"/>
      <c r="F2" s="29"/>
    </row>
    <row r="3" spans="1:7" x14ac:dyDescent="0.2">
      <c r="B3" s="19"/>
      <c r="F3" s="61"/>
    </row>
    <row r="4" spans="1:7" s="29" customFormat="1" ht="14.25" customHeight="1" thickBot="1" x14ac:dyDescent="0.25">
      <c r="A4" s="42"/>
      <c r="B4" s="47" t="s">
        <v>32</v>
      </c>
      <c r="C4" s="174" t="s">
        <v>152</v>
      </c>
      <c r="D4" s="175" t="s">
        <v>153</v>
      </c>
      <c r="F4" s="61"/>
    </row>
    <row r="5" spans="1:7" s="61" customFormat="1" ht="14.25" customHeight="1" x14ac:dyDescent="0.2">
      <c r="A5" s="65"/>
      <c r="B5" s="50" t="s">
        <v>47</v>
      </c>
      <c r="C5" s="34">
        <v>29949</v>
      </c>
      <c r="D5" s="35">
        <v>27318</v>
      </c>
      <c r="G5" s="63"/>
    </row>
    <row r="6" spans="1:7" s="61" customFormat="1" ht="14.25" customHeight="1" x14ac:dyDescent="0.2">
      <c r="A6" s="65"/>
      <c r="B6" s="23" t="s">
        <v>46</v>
      </c>
      <c r="C6" s="25">
        <v>11680</v>
      </c>
      <c r="D6" s="26">
        <v>12061</v>
      </c>
      <c r="G6" s="63"/>
    </row>
    <row r="7" spans="1:7" s="61" customFormat="1" ht="14.25" customHeight="1" x14ac:dyDescent="0.2">
      <c r="A7" s="65"/>
      <c r="B7" s="23" t="s">
        <v>45</v>
      </c>
      <c r="C7" s="25">
        <v>-1365</v>
      </c>
      <c r="D7" s="26">
        <v>193</v>
      </c>
      <c r="G7" s="63"/>
    </row>
    <row r="8" spans="1:7" s="61" customFormat="1" ht="14.25" customHeight="1" x14ac:dyDescent="0.2">
      <c r="A8" s="65"/>
      <c r="B8" s="23" t="s">
        <v>114</v>
      </c>
      <c r="C8" s="25">
        <v>7990</v>
      </c>
      <c r="D8" s="26">
        <v>10661</v>
      </c>
      <c r="F8" s="9"/>
      <c r="G8" s="63"/>
    </row>
    <row r="9" spans="1:7" s="9" customFormat="1" ht="14.25" customHeight="1" x14ac:dyDescent="0.2">
      <c r="A9" s="93"/>
      <c r="B9" s="23" t="s">
        <v>115</v>
      </c>
      <c r="C9" s="25">
        <v>-1907</v>
      </c>
      <c r="D9" s="26">
        <v>591</v>
      </c>
      <c r="F9" s="61"/>
      <c r="G9" s="63"/>
    </row>
    <row r="10" spans="1:7" s="61" customFormat="1" ht="14.25" customHeight="1" x14ac:dyDescent="0.2">
      <c r="A10" s="65"/>
      <c r="B10" s="50" t="s">
        <v>116</v>
      </c>
      <c r="C10" s="34">
        <v>51943</v>
      </c>
      <c r="D10" s="35">
        <v>24279</v>
      </c>
      <c r="G10" s="63"/>
    </row>
    <row r="11" spans="1:7" s="61" customFormat="1" ht="14.25" customHeight="1" x14ac:dyDescent="0.2">
      <c r="A11" s="65"/>
      <c r="B11" s="23" t="s">
        <v>117</v>
      </c>
      <c r="C11" s="25">
        <v>-26546</v>
      </c>
      <c r="D11" s="26">
        <v>3137</v>
      </c>
      <c r="G11" s="63"/>
    </row>
    <row r="12" spans="1:7" s="61" customFormat="1" ht="14.25" customHeight="1" x14ac:dyDescent="0.2">
      <c r="A12" s="65"/>
      <c r="B12" s="23" t="s">
        <v>118</v>
      </c>
      <c r="C12" s="25">
        <v>-10965</v>
      </c>
      <c r="D12" s="26">
        <v>-16455</v>
      </c>
      <c r="G12" s="63"/>
    </row>
    <row r="13" spans="1:7" s="61" customFormat="1" ht="14.25" customHeight="1" x14ac:dyDescent="0.2">
      <c r="A13" s="65"/>
      <c r="B13" s="23" t="s">
        <v>119</v>
      </c>
      <c r="C13" s="25">
        <v>-1811</v>
      </c>
      <c r="D13" s="26">
        <v>-2323</v>
      </c>
      <c r="F13" s="2"/>
      <c r="G13" s="63"/>
    </row>
    <row r="14" spans="1:7" s="61" customFormat="1" ht="14.25" customHeight="1" x14ac:dyDescent="0.2">
      <c r="A14" s="65"/>
      <c r="B14" s="23" t="s">
        <v>120</v>
      </c>
      <c r="C14" s="25">
        <v>2640</v>
      </c>
      <c r="D14" s="26">
        <v>2280</v>
      </c>
      <c r="G14" s="63"/>
    </row>
    <row r="15" spans="1:7" ht="14.25" customHeight="1" thickBot="1" x14ac:dyDescent="0.25">
      <c r="B15" s="56" t="s">
        <v>141</v>
      </c>
      <c r="C15" s="36">
        <f>SUM(C5:C14)</f>
        <v>61608</v>
      </c>
      <c r="D15" s="37">
        <f>SUM(D5:D14)</f>
        <v>61742</v>
      </c>
      <c r="F15" s="61"/>
      <c r="G15" s="63"/>
    </row>
    <row r="16" spans="1:7" s="61" customFormat="1" ht="14.25" customHeight="1" x14ac:dyDescent="0.2">
      <c r="A16" s="65"/>
      <c r="B16" s="50" t="s">
        <v>121</v>
      </c>
      <c r="C16" s="34">
        <v>111</v>
      </c>
      <c r="D16" s="35">
        <v>146</v>
      </c>
      <c r="G16" s="63"/>
    </row>
    <row r="17" spans="1:7" s="61" customFormat="1" ht="14.25" customHeight="1" x14ac:dyDescent="0.2">
      <c r="A17" s="65"/>
      <c r="B17" s="23" t="s">
        <v>122</v>
      </c>
      <c r="C17" s="25">
        <v>-1852</v>
      </c>
      <c r="D17" s="26">
        <v>-18671</v>
      </c>
      <c r="G17" s="63"/>
    </row>
    <row r="18" spans="1:7" s="61" customFormat="1" ht="14.25" customHeight="1" x14ac:dyDescent="0.2">
      <c r="A18" s="65"/>
      <c r="B18" s="23" t="s">
        <v>123</v>
      </c>
      <c r="C18" s="25">
        <v>250</v>
      </c>
      <c r="D18" s="26">
        <v>98</v>
      </c>
      <c r="G18" s="63"/>
    </row>
    <row r="19" spans="1:7" s="61" customFormat="1" ht="14.25" customHeight="1" x14ac:dyDescent="0.2">
      <c r="A19" s="65"/>
      <c r="B19" s="23" t="s">
        <v>124</v>
      </c>
      <c r="C19" s="25">
        <v>-6</v>
      </c>
      <c r="D19" s="26">
        <v>-14</v>
      </c>
      <c r="G19" s="63"/>
    </row>
    <row r="20" spans="1:7" s="61" customFormat="1" ht="14.25" customHeight="1" x14ac:dyDescent="0.2">
      <c r="A20" s="65"/>
      <c r="B20" s="23" t="s">
        <v>125</v>
      </c>
      <c r="C20" s="25">
        <v>3</v>
      </c>
      <c r="D20" s="26">
        <v>4000</v>
      </c>
      <c r="G20" s="63"/>
    </row>
    <row r="21" spans="1:7" s="61" customFormat="1" ht="14.25" customHeight="1" x14ac:dyDescent="0.2">
      <c r="A21" s="65"/>
      <c r="B21" s="23" t="s">
        <v>126</v>
      </c>
      <c r="C21" s="25">
        <v>-368</v>
      </c>
      <c r="D21" s="26">
        <v>-464</v>
      </c>
      <c r="F21" s="2"/>
      <c r="G21" s="63"/>
    </row>
    <row r="22" spans="1:7" s="61" customFormat="1" ht="14.25" customHeight="1" x14ac:dyDescent="0.2">
      <c r="A22" s="65"/>
      <c r="B22" s="23" t="s">
        <v>127</v>
      </c>
      <c r="C22" s="25">
        <v>0</v>
      </c>
      <c r="D22" s="26">
        <v>-49420</v>
      </c>
      <c r="G22" s="63"/>
    </row>
    <row r="23" spans="1:7" ht="14.25" customHeight="1" thickBot="1" x14ac:dyDescent="0.25">
      <c r="B23" s="56" t="s">
        <v>128</v>
      </c>
      <c r="C23" s="36">
        <f t="shared" ref="C23:D23" si="0">SUM(C16:C22)</f>
        <v>-1862</v>
      </c>
      <c r="D23" s="37">
        <f t="shared" si="0"/>
        <v>-64325</v>
      </c>
      <c r="F23" s="61"/>
      <c r="G23" s="63"/>
    </row>
    <row r="24" spans="1:7" s="61" customFormat="1" ht="14.25" customHeight="1" x14ac:dyDescent="0.2">
      <c r="A24" s="65"/>
      <c r="B24" s="50" t="s">
        <v>129</v>
      </c>
      <c r="C24" s="34">
        <v>0</v>
      </c>
      <c r="D24" s="35">
        <v>-24525</v>
      </c>
    </row>
    <row r="25" spans="1:7" s="61" customFormat="1" ht="14.25" customHeight="1" x14ac:dyDescent="0.2">
      <c r="A25" s="65"/>
      <c r="B25" s="50" t="s">
        <v>130</v>
      </c>
      <c r="C25" s="34">
        <v>-263</v>
      </c>
      <c r="D25" s="35">
        <v>0</v>
      </c>
    </row>
    <row r="26" spans="1:7" s="61" customFormat="1" ht="14.25" customHeight="1" x14ac:dyDescent="0.2">
      <c r="A26" s="65"/>
      <c r="B26" s="23" t="s">
        <v>131</v>
      </c>
      <c r="C26" s="25">
        <v>-44558</v>
      </c>
      <c r="D26" s="26">
        <v>10838</v>
      </c>
      <c r="F26" s="2"/>
    </row>
    <row r="27" spans="1:7" s="61" customFormat="1" ht="14.25" customHeight="1" x14ac:dyDescent="0.2">
      <c r="A27" s="65"/>
      <c r="B27" s="23" t="s">
        <v>132</v>
      </c>
      <c r="C27" s="25">
        <v>100013</v>
      </c>
      <c r="D27" s="26">
        <v>0</v>
      </c>
    </row>
    <row r="28" spans="1:7" s="61" customFormat="1" ht="14.25" customHeight="1" x14ac:dyDescent="0.2">
      <c r="A28" s="65"/>
      <c r="B28" s="23" t="s">
        <v>133</v>
      </c>
      <c r="C28" s="25">
        <v>-100000</v>
      </c>
      <c r="D28" s="26">
        <v>-561</v>
      </c>
    </row>
    <row r="29" spans="1:7" ht="14.25" customHeight="1" thickBot="1" x14ac:dyDescent="0.25">
      <c r="B29" s="56" t="s">
        <v>134</v>
      </c>
      <c r="C29" s="36">
        <f>SUM(C24:C28)</f>
        <v>-44808</v>
      </c>
      <c r="D29" s="37">
        <f>SUM(D24:D28)</f>
        <v>-14248</v>
      </c>
    </row>
    <row r="30" spans="1:7" s="61" customFormat="1" ht="14.25" customHeight="1" x14ac:dyDescent="0.2">
      <c r="A30" s="65"/>
      <c r="B30" s="50" t="s">
        <v>135</v>
      </c>
      <c r="C30" s="34">
        <f>C15+C23+C29</f>
        <v>14938</v>
      </c>
      <c r="D30" s="35">
        <f>D15+D23+D29</f>
        <v>-16831</v>
      </c>
      <c r="F30" s="9"/>
    </row>
    <row r="31" spans="1:7" s="61" customFormat="1" ht="14.25" customHeight="1" x14ac:dyDescent="0.2">
      <c r="A31" s="65"/>
      <c r="B31" s="50" t="s">
        <v>144</v>
      </c>
      <c r="C31" s="25">
        <v>-8605</v>
      </c>
      <c r="D31" s="26">
        <v>4508</v>
      </c>
      <c r="F31" s="2"/>
    </row>
    <row r="32" spans="1:7" ht="14.25" customHeight="1" thickBot="1" x14ac:dyDescent="0.25">
      <c r="B32" s="56" t="s">
        <v>136</v>
      </c>
      <c r="C32" s="36">
        <f t="shared" ref="C32:D32" si="1">SUM(C30:C31)</f>
        <v>6333</v>
      </c>
      <c r="D32" s="37">
        <f t="shared" si="1"/>
        <v>-12323</v>
      </c>
      <c r="F32" s="9"/>
    </row>
    <row r="33" spans="1:7" s="61" customFormat="1" ht="14.25" customHeight="1" x14ac:dyDescent="0.2">
      <c r="A33" s="65"/>
      <c r="B33" s="50" t="s">
        <v>137</v>
      </c>
      <c r="C33" s="34">
        <v>365815</v>
      </c>
      <c r="D33" s="35">
        <v>374611</v>
      </c>
      <c r="F33" s="2"/>
    </row>
    <row r="34" spans="1:7" ht="14.25" customHeight="1" thickBot="1" x14ac:dyDescent="0.25">
      <c r="B34" s="56" t="s">
        <v>138</v>
      </c>
      <c r="C34" s="36">
        <f t="shared" ref="C34:D34" si="2">SUM(C32:C33)</f>
        <v>372148</v>
      </c>
      <c r="D34" s="37">
        <f t="shared" si="2"/>
        <v>362288</v>
      </c>
      <c r="F34" s="9"/>
    </row>
    <row r="35" spans="1:7" s="9" customFormat="1" ht="14.25" customHeight="1" x14ac:dyDescent="0.2">
      <c r="A35" s="93"/>
      <c r="B35" s="2"/>
      <c r="C35" s="2"/>
      <c r="D35" s="2"/>
    </row>
    <row r="36" spans="1:7" ht="14.25" customHeight="1" thickBot="1" x14ac:dyDescent="0.25">
      <c r="B36" s="56" t="s">
        <v>1</v>
      </c>
      <c r="C36" s="36">
        <f t="shared" ref="C36:D36" si="3">C15+C16+C17+C18+C19</f>
        <v>60111</v>
      </c>
      <c r="D36" s="37">
        <f t="shared" si="3"/>
        <v>43301</v>
      </c>
      <c r="F36" s="9"/>
      <c r="G36" s="63"/>
    </row>
    <row r="37" spans="1:7" x14ac:dyDescent="0.2">
      <c r="A37" s="93"/>
      <c r="E37" s="61"/>
    </row>
    <row r="38" spans="1:7" s="9" customFormat="1" x14ac:dyDescent="0.2">
      <c r="A38" s="93"/>
      <c r="B38" s="2"/>
      <c r="C38" s="2"/>
      <c r="D38" s="2"/>
    </row>
    <row r="39" spans="1:7" s="9" customFormat="1" x14ac:dyDescent="0.2">
      <c r="A39" s="2"/>
      <c r="B39" s="2"/>
      <c r="C39" s="2"/>
      <c r="D39" s="2"/>
      <c r="E39" s="2"/>
    </row>
    <row r="40" spans="1:7" x14ac:dyDescent="0.2">
      <c r="E40" s="9"/>
    </row>
    <row r="41" spans="1:7" x14ac:dyDescent="0.2">
      <c r="E41" s="9"/>
    </row>
  </sheetData>
  <mergeCells count="2">
    <mergeCell ref="B1:D1"/>
    <mergeCell ref="B2:D2"/>
  </mergeCells>
  <pageMargins left="0.43307086614173229" right="0.23622047244094491" top="0.74803149606299213" bottom="0.74803149606299213" header="0.31496062992125984" footer="0.31496062992125984"/>
  <pageSetup paperSize="9" scale="99" orientation="portrait" r:id="rId1"/>
  <headerFooter>
    <oddFooter xml:space="preserve">&amp;L© 2018 Software AG. All rights reserved.
&amp;CSeite &amp;P
&amp;R&amp;G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V41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5.140625" style="2" customWidth="1"/>
    <col min="3" max="5" width="10.42578125" style="2" customWidth="1"/>
    <col min="6" max="6" width="2.7109375" style="103" customWidth="1"/>
    <col min="7" max="9" width="10.42578125" style="2" customWidth="1"/>
    <col min="10" max="10" width="2.7109375" style="103" customWidth="1"/>
    <col min="11" max="13" width="10.42578125" style="2" customWidth="1"/>
    <col min="14" max="14" width="2.7109375" style="103" customWidth="1"/>
    <col min="15" max="16" width="10.42578125" style="2" customWidth="1"/>
    <col min="17" max="17" width="2.7109375" style="103" customWidth="1"/>
    <col min="18" max="20" width="10.42578125" style="2" customWidth="1"/>
    <col min="21" max="21" width="2.7109375" style="2" customWidth="1"/>
    <col min="22" max="16384" width="9.140625" style="2"/>
  </cols>
  <sheetData>
    <row r="1" spans="1:22" s="44" customFormat="1" ht="15" customHeight="1" x14ac:dyDescent="0.25">
      <c r="A1" s="106"/>
      <c r="B1" s="144" t="s">
        <v>149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07"/>
      <c r="N1" s="107"/>
      <c r="O1" s="107"/>
      <c r="P1" s="107"/>
      <c r="Q1" s="107"/>
      <c r="R1" s="107"/>
      <c r="S1" s="107"/>
      <c r="T1" s="107"/>
      <c r="U1" s="106"/>
    </row>
    <row r="2" spans="1:22" ht="15" customHeight="1" x14ac:dyDescent="0.2">
      <c r="A2" s="103"/>
      <c r="B2" s="102" t="s">
        <v>31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4"/>
      <c r="O2" s="104"/>
      <c r="P2" s="104"/>
      <c r="Q2" s="104"/>
      <c r="R2" s="104"/>
      <c r="S2" s="104"/>
      <c r="T2" s="104"/>
      <c r="U2" s="103"/>
    </row>
    <row r="3" spans="1:22" ht="15" customHeight="1" x14ac:dyDescent="0.2">
      <c r="A3" s="38"/>
      <c r="B3" s="46"/>
      <c r="C3" s="208"/>
      <c r="D3" s="40"/>
      <c r="E3" s="197"/>
      <c r="F3" s="219"/>
      <c r="G3" s="40"/>
      <c r="H3" s="40"/>
      <c r="I3" s="197"/>
      <c r="J3" s="219"/>
      <c r="K3" s="208"/>
      <c r="L3" s="40"/>
      <c r="M3" s="197"/>
      <c r="N3" s="219"/>
      <c r="O3" s="208"/>
      <c r="P3" s="197"/>
      <c r="Q3" s="219"/>
      <c r="R3" s="208"/>
      <c r="S3" s="40"/>
      <c r="T3" s="40"/>
      <c r="U3" s="38"/>
    </row>
    <row r="4" spans="1:22" s="29" customFormat="1" ht="15" customHeight="1" thickBot="1" x14ac:dyDescent="0.25">
      <c r="A4" s="42"/>
      <c r="B4" s="69" t="s">
        <v>32</v>
      </c>
      <c r="C4" s="278" t="s">
        <v>168</v>
      </c>
      <c r="D4" s="278"/>
      <c r="E4" s="279"/>
      <c r="F4" s="226"/>
      <c r="G4" s="277" t="s">
        <v>14</v>
      </c>
      <c r="H4" s="277"/>
      <c r="I4" s="277"/>
      <c r="J4" s="220"/>
      <c r="K4" s="277" t="s">
        <v>0</v>
      </c>
      <c r="L4" s="277"/>
      <c r="M4" s="277"/>
      <c r="N4" s="220"/>
      <c r="O4" s="280" t="s">
        <v>82</v>
      </c>
      <c r="P4" s="281"/>
      <c r="Q4" s="220"/>
      <c r="R4" s="277" t="s">
        <v>100</v>
      </c>
      <c r="S4" s="277"/>
      <c r="T4" s="277"/>
      <c r="U4" s="42"/>
    </row>
    <row r="5" spans="1:22" s="29" customFormat="1" ht="14.25" customHeight="1" x14ac:dyDescent="0.2">
      <c r="A5" s="42"/>
      <c r="B5" s="111"/>
      <c r="C5" s="112" t="s">
        <v>152</v>
      </c>
      <c r="D5" s="227" t="s">
        <v>152</v>
      </c>
      <c r="E5" s="198" t="s">
        <v>153</v>
      </c>
      <c r="F5" s="221"/>
      <c r="G5" s="112" t="s">
        <v>152</v>
      </c>
      <c r="H5" s="227" t="s">
        <v>152</v>
      </c>
      <c r="I5" s="198" t="s">
        <v>153</v>
      </c>
      <c r="J5" s="221"/>
      <c r="K5" s="112" t="s">
        <v>152</v>
      </c>
      <c r="L5" s="227" t="s">
        <v>152</v>
      </c>
      <c r="M5" s="198" t="s">
        <v>153</v>
      </c>
      <c r="N5" s="221"/>
      <c r="O5" s="209" t="s">
        <v>152</v>
      </c>
      <c r="P5" s="198" t="s">
        <v>153</v>
      </c>
      <c r="Q5" s="221"/>
      <c r="R5" s="112" t="s">
        <v>152</v>
      </c>
      <c r="S5" s="227" t="s">
        <v>152</v>
      </c>
      <c r="T5" s="198" t="s">
        <v>153</v>
      </c>
      <c r="U5" s="42"/>
    </row>
    <row r="6" spans="1:22" s="29" customFormat="1" ht="36" customHeight="1" x14ac:dyDescent="0.2">
      <c r="A6" s="42"/>
      <c r="B6" s="178"/>
      <c r="C6" s="210" t="s">
        <v>170</v>
      </c>
      <c r="D6" s="228" t="s">
        <v>171</v>
      </c>
      <c r="E6" s="199" t="s">
        <v>170</v>
      </c>
      <c r="F6" s="221"/>
      <c r="G6" s="179" t="s">
        <v>170</v>
      </c>
      <c r="H6" s="228" t="s">
        <v>171</v>
      </c>
      <c r="I6" s="199" t="s">
        <v>170</v>
      </c>
      <c r="J6" s="221"/>
      <c r="K6" s="210" t="s">
        <v>170</v>
      </c>
      <c r="L6" s="228" t="s">
        <v>171</v>
      </c>
      <c r="M6" s="199" t="s">
        <v>170</v>
      </c>
      <c r="N6" s="221"/>
      <c r="O6" s="210" t="s">
        <v>170</v>
      </c>
      <c r="P6" s="199" t="s">
        <v>170</v>
      </c>
      <c r="Q6" s="221"/>
      <c r="R6" s="210" t="s">
        <v>170</v>
      </c>
      <c r="S6" s="228" t="s">
        <v>171</v>
      </c>
      <c r="T6" s="180" t="s">
        <v>170</v>
      </c>
      <c r="U6" s="42"/>
    </row>
    <row r="7" spans="1:22" s="29" customFormat="1" ht="14.25" customHeight="1" x14ac:dyDescent="0.2">
      <c r="A7" s="42"/>
      <c r="B7" s="23" t="s">
        <v>33</v>
      </c>
      <c r="C7" s="211">
        <v>25198</v>
      </c>
      <c r="D7" s="229">
        <v>27752</v>
      </c>
      <c r="E7" s="200">
        <v>37073</v>
      </c>
      <c r="F7" s="222"/>
      <c r="G7" s="25">
        <v>8967</v>
      </c>
      <c r="H7" s="229">
        <v>9625</v>
      </c>
      <c r="I7" s="200">
        <v>7825</v>
      </c>
      <c r="J7" s="222"/>
      <c r="K7" s="211">
        <v>0</v>
      </c>
      <c r="L7" s="229">
        <v>0</v>
      </c>
      <c r="M7" s="200">
        <v>0</v>
      </c>
      <c r="N7" s="222"/>
      <c r="O7" s="211"/>
      <c r="P7" s="200"/>
      <c r="Q7" s="222"/>
      <c r="R7" s="211">
        <f>G7+C7+K7+O7</f>
        <v>34165</v>
      </c>
      <c r="S7" s="229">
        <f>+H7+D7+L7</f>
        <v>37377</v>
      </c>
      <c r="T7" s="26">
        <f>I7+E7+M7+Q7</f>
        <v>44898</v>
      </c>
      <c r="U7" s="42"/>
      <c r="V7" s="172"/>
    </row>
    <row r="8" spans="1:22" s="29" customFormat="1" ht="14.25" customHeight="1" x14ac:dyDescent="0.2">
      <c r="A8" s="42"/>
      <c r="B8" s="23" t="s">
        <v>34</v>
      </c>
      <c r="C8" s="211">
        <v>66803</v>
      </c>
      <c r="D8" s="229">
        <v>72248</v>
      </c>
      <c r="E8" s="200">
        <v>66910</v>
      </c>
      <c r="F8" s="222"/>
      <c r="G8" s="25">
        <v>35655</v>
      </c>
      <c r="H8" s="229">
        <v>39111</v>
      </c>
      <c r="I8" s="200">
        <v>40033</v>
      </c>
      <c r="J8" s="222"/>
      <c r="K8" s="211">
        <v>0</v>
      </c>
      <c r="L8" s="229">
        <v>0</v>
      </c>
      <c r="M8" s="200">
        <v>0</v>
      </c>
      <c r="N8" s="222"/>
      <c r="O8" s="211"/>
      <c r="P8" s="200"/>
      <c r="Q8" s="222"/>
      <c r="R8" s="211">
        <f>G8+C8+K8+O8</f>
        <v>102458</v>
      </c>
      <c r="S8" s="229">
        <f>+H8+D8+L8</f>
        <v>111359</v>
      </c>
      <c r="T8" s="26">
        <f>I8+E8+M8+Q8</f>
        <v>106943</v>
      </c>
      <c r="U8" s="42"/>
      <c r="V8" s="172"/>
    </row>
    <row r="9" spans="1:22" s="29" customFormat="1" ht="14.25" customHeight="1" x14ac:dyDescent="0.2">
      <c r="A9" s="42"/>
      <c r="B9" s="236" t="s">
        <v>156</v>
      </c>
      <c r="C9" s="238">
        <v>3750</v>
      </c>
      <c r="D9" s="229">
        <v>3980</v>
      </c>
      <c r="E9" s="200">
        <v>1872</v>
      </c>
      <c r="F9" s="222"/>
      <c r="G9" s="237">
        <v>0</v>
      </c>
      <c r="H9" s="229">
        <v>0</v>
      </c>
      <c r="I9" s="200">
        <v>0</v>
      </c>
      <c r="J9" s="222"/>
      <c r="K9" s="211">
        <v>0</v>
      </c>
      <c r="L9" s="229">
        <v>0</v>
      </c>
      <c r="M9" s="200">
        <v>0</v>
      </c>
      <c r="N9" s="222"/>
      <c r="O9" s="211"/>
      <c r="P9" s="200"/>
      <c r="Q9" s="222"/>
      <c r="R9" s="211">
        <f>G9+C9+K9+O9</f>
        <v>3750</v>
      </c>
      <c r="S9" s="229">
        <f>+H9+D9+L9</f>
        <v>3980</v>
      </c>
      <c r="T9" s="26">
        <f>I9+E9+M9+Q9</f>
        <v>1872</v>
      </c>
      <c r="U9" s="42"/>
      <c r="V9" s="172"/>
    </row>
    <row r="10" spans="1:22" s="29" customFormat="1" ht="14.25" customHeight="1" thickBot="1" x14ac:dyDescent="0.25">
      <c r="A10" s="42"/>
      <c r="B10" s="51" t="s">
        <v>83</v>
      </c>
      <c r="C10" s="212">
        <f t="shared" ref="C10:E10" si="0">SUM(C7:C9)</f>
        <v>95751</v>
      </c>
      <c r="D10" s="230">
        <f t="shared" si="0"/>
        <v>103980</v>
      </c>
      <c r="E10" s="201">
        <f t="shared" si="0"/>
        <v>105855</v>
      </c>
      <c r="F10" s="223"/>
      <c r="G10" s="52">
        <f>SUM(G7:G9)</f>
        <v>44622</v>
      </c>
      <c r="H10" s="230">
        <f t="shared" ref="H10:I10" si="1">SUM(H7:H9)</f>
        <v>48736</v>
      </c>
      <c r="I10" s="201">
        <f t="shared" si="1"/>
        <v>47858</v>
      </c>
      <c r="J10" s="223"/>
      <c r="K10" s="212">
        <f t="shared" ref="K10:M10" si="2">SUM(K7:K9)</f>
        <v>0</v>
      </c>
      <c r="L10" s="230">
        <f t="shared" si="2"/>
        <v>0</v>
      </c>
      <c r="M10" s="201">
        <f t="shared" si="2"/>
        <v>0</v>
      </c>
      <c r="N10" s="223"/>
      <c r="O10" s="212"/>
      <c r="P10" s="201"/>
      <c r="Q10" s="223"/>
      <c r="R10" s="212">
        <f t="shared" ref="R10:S10" si="3">SUM(R7:R9)</f>
        <v>140373</v>
      </c>
      <c r="S10" s="230">
        <f t="shared" si="3"/>
        <v>152716</v>
      </c>
      <c r="T10" s="53">
        <f t="shared" ref="T10" si="4">SUM(T7:T9)</f>
        <v>153713</v>
      </c>
      <c r="U10" s="42"/>
      <c r="V10" s="172"/>
    </row>
    <row r="11" spans="1:22" s="29" customFormat="1" ht="14.25" customHeight="1" x14ac:dyDescent="0.2">
      <c r="A11" s="42"/>
      <c r="B11" s="50" t="s">
        <v>35</v>
      </c>
      <c r="C11" s="213">
        <v>0</v>
      </c>
      <c r="D11" s="231">
        <v>0</v>
      </c>
      <c r="E11" s="202">
        <v>0</v>
      </c>
      <c r="F11" s="222"/>
      <c r="G11" s="34">
        <v>0</v>
      </c>
      <c r="H11" s="231">
        <v>0</v>
      </c>
      <c r="I11" s="202">
        <v>0</v>
      </c>
      <c r="J11" s="222"/>
      <c r="K11" s="213">
        <v>46061</v>
      </c>
      <c r="L11" s="231">
        <v>48078</v>
      </c>
      <c r="M11" s="202">
        <v>52059</v>
      </c>
      <c r="N11" s="222"/>
      <c r="O11" s="213"/>
      <c r="P11" s="202"/>
      <c r="Q11" s="222"/>
      <c r="R11" s="213">
        <f>G11+C11+K11+O11</f>
        <v>46061</v>
      </c>
      <c r="S11" s="231">
        <f>+H11+D11+L11</f>
        <v>48078</v>
      </c>
      <c r="T11" s="35">
        <f>I11+E11+M11+Q11</f>
        <v>52059</v>
      </c>
      <c r="U11" s="42"/>
      <c r="V11" s="172"/>
    </row>
    <row r="12" spans="1:22" s="29" customFormat="1" ht="14.25" customHeight="1" x14ac:dyDescent="0.2">
      <c r="A12" s="42"/>
      <c r="B12" s="23" t="s">
        <v>36</v>
      </c>
      <c r="C12" s="211">
        <v>40</v>
      </c>
      <c r="D12" s="229">
        <v>46</v>
      </c>
      <c r="E12" s="200">
        <v>14</v>
      </c>
      <c r="F12" s="222"/>
      <c r="G12" s="25">
        <v>156</v>
      </c>
      <c r="H12" s="229">
        <v>156</v>
      </c>
      <c r="I12" s="200">
        <v>155</v>
      </c>
      <c r="J12" s="222"/>
      <c r="K12" s="211">
        <v>4</v>
      </c>
      <c r="L12" s="229">
        <v>4</v>
      </c>
      <c r="M12" s="200">
        <v>-2</v>
      </c>
      <c r="N12" s="222"/>
      <c r="O12" s="211"/>
      <c r="P12" s="200"/>
      <c r="Q12" s="222"/>
      <c r="R12" s="211">
        <f>G12+C12+K12+O12</f>
        <v>200</v>
      </c>
      <c r="S12" s="229">
        <f>+H12+D12+L12</f>
        <v>206</v>
      </c>
      <c r="T12" s="26">
        <f>I12+E12+M12+Q12</f>
        <v>167</v>
      </c>
      <c r="U12" s="42"/>
      <c r="V12" s="172"/>
    </row>
    <row r="13" spans="1:22" s="29" customFormat="1" ht="14.25" customHeight="1" thickBot="1" x14ac:dyDescent="0.25">
      <c r="A13" s="42"/>
      <c r="B13" s="51" t="s">
        <v>37</v>
      </c>
      <c r="C13" s="212">
        <f t="shared" ref="C13:E13" si="5">SUM(C10:C12)</f>
        <v>95791</v>
      </c>
      <c r="D13" s="230">
        <f t="shared" si="5"/>
        <v>104026</v>
      </c>
      <c r="E13" s="201">
        <f t="shared" si="5"/>
        <v>105869</v>
      </c>
      <c r="F13" s="223"/>
      <c r="G13" s="52">
        <f t="shared" ref="G13" si="6">SUM(G10:G12)</f>
        <v>44778</v>
      </c>
      <c r="H13" s="230">
        <f t="shared" ref="H13:I13" si="7">SUM(H10:H12)</f>
        <v>48892</v>
      </c>
      <c r="I13" s="201">
        <f t="shared" si="7"/>
        <v>48013</v>
      </c>
      <c r="J13" s="223"/>
      <c r="K13" s="212">
        <f t="shared" ref="K13:M13" si="8">SUM(K10:K12)</f>
        <v>46065</v>
      </c>
      <c r="L13" s="230">
        <f t="shared" si="8"/>
        <v>48082</v>
      </c>
      <c r="M13" s="201">
        <f t="shared" si="8"/>
        <v>52057</v>
      </c>
      <c r="N13" s="223"/>
      <c r="O13" s="212"/>
      <c r="P13" s="201"/>
      <c r="Q13" s="223"/>
      <c r="R13" s="212">
        <f>SUM(R10:R12)</f>
        <v>186634</v>
      </c>
      <c r="S13" s="230">
        <f t="shared" ref="S13" si="9">SUM(S10:S12)</f>
        <v>201000</v>
      </c>
      <c r="T13" s="53">
        <f>SUM(T10:T12)</f>
        <v>205939</v>
      </c>
      <c r="U13" s="42"/>
      <c r="V13" s="172"/>
    </row>
    <row r="14" spans="1:22" s="29" customFormat="1" ht="14.25" customHeight="1" x14ac:dyDescent="0.2">
      <c r="A14" s="42"/>
      <c r="B14" s="50" t="s">
        <v>38</v>
      </c>
      <c r="C14" s="213">
        <v>-8560</v>
      </c>
      <c r="D14" s="239"/>
      <c r="E14" s="202">
        <v>-7361</v>
      </c>
      <c r="F14" s="222"/>
      <c r="G14" s="34">
        <v>-1428</v>
      </c>
      <c r="H14" s="239"/>
      <c r="I14" s="202">
        <v>-2844</v>
      </c>
      <c r="J14" s="222"/>
      <c r="K14" s="213">
        <v>-37523</v>
      </c>
      <c r="L14" s="239"/>
      <c r="M14" s="202">
        <v>-41614</v>
      </c>
      <c r="N14" s="222"/>
      <c r="O14" s="213">
        <v>-1996</v>
      </c>
      <c r="P14" s="202">
        <v>-3216</v>
      </c>
      <c r="Q14" s="222"/>
      <c r="R14" s="213">
        <f>G14+C14+K14+O14</f>
        <v>-49507</v>
      </c>
      <c r="S14" s="239"/>
      <c r="T14" s="35">
        <f>I14+E14+M14+Q14</f>
        <v>-51819</v>
      </c>
      <c r="U14" s="42"/>
      <c r="V14" s="172"/>
    </row>
    <row r="15" spans="1:22" s="29" customFormat="1" ht="14.25" customHeight="1" thickBot="1" x14ac:dyDescent="0.25">
      <c r="A15" s="42"/>
      <c r="B15" s="51" t="s">
        <v>39</v>
      </c>
      <c r="C15" s="212">
        <f t="shared" ref="C15" si="10">SUM(C13:C14)</f>
        <v>87231</v>
      </c>
      <c r="D15" s="240"/>
      <c r="E15" s="201">
        <f t="shared" ref="E15" si="11">SUM(E13:E14)</f>
        <v>98508</v>
      </c>
      <c r="F15" s="223"/>
      <c r="G15" s="52">
        <f t="shared" ref="G15:O15" si="12">SUM(G13:G14)</f>
        <v>43350</v>
      </c>
      <c r="H15" s="240"/>
      <c r="I15" s="201">
        <f t="shared" ref="I15" si="13">SUM(I13:I14)</f>
        <v>45169</v>
      </c>
      <c r="J15" s="223"/>
      <c r="K15" s="212">
        <f t="shared" ref="K15" si="14">SUM(K13:K14)</f>
        <v>8542</v>
      </c>
      <c r="L15" s="240"/>
      <c r="M15" s="201">
        <f t="shared" ref="M15" si="15">SUM(M13:M14)</f>
        <v>10443</v>
      </c>
      <c r="N15" s="223"/>
      <c r="O15" s="212">
        <f t="shared" si="12"/>
        <v>-1996</v>
      </c>
      <c r="P15" s="201">
        <f t="shared" ref="P15" si="16">SUM(P13:P14)</f>
        <v>-3216</v>
      </c>
      <c r="Q15" s="223"/>
      <c r="R15" s="212">
        <f t="shared" ref="R15" si="17">SUM(R13:R14)</f>
        <v>137127</v>
      </c>
      <c r="S15" s="240"/>
      <c r="T15" s="53">
        <f t="shared" ref="T15" si="18">SUM(T13:T14)</f>
        <v>154120</v>
      </c>
      <c r="U15" s="42"/>
      <c r="V15" s="172"/>
    </row>
    <row r="16" spans="1:22" s="29" customFormat="1" ht="11.25" x14ac:dyDescent="0.2">
      <c r="A16" s="42"/>
      <c r="B16" s="58"/>
      <c r="C16" s="214"/>
      <c r="D16" s="241"/>
      <c r="E16" s="203"/>
      <c r="F16" s="223"/>
      <c r="G16" s="95"/>
      <c r="H16" s="241"/>
      <c r="I16" s="203"/>
      <c r="J16" s="223"/>
      <c r="K16" s="214"/>
      <c r="L16" s="241"/>
      <c r="M16" s="203"/>
      <c r="N16" s="223"/>
      <c r="O16" s="214"/>
      <c r="P16" s="203"/>
      <c r="Q16" s="223"/>
      <c r="R16" s="214"/>
      <c r="S16" s="241"/>
      <c r="T16" s="96"/>
      <c r="U16" s="42"/>
      <c r="V16" s="172"/>
    </row>
    <row r="17" spans="1:22" s="29" customFormat="1" ht="11.25" customHeight="1" x14ac:dyDescent="0.2">
      <c r="A17" s="42"/>
      <c r="B17" s="94" t="s">
        <v>41</v>
      </c>
      <c r="C17" s="211">
        <v>-37770</v>
      </c>
      <c r="D17" s="242"/>
      <c r="E17" s="200">
        <v>-44824</v>
      </c>
      <c r="F17" s="222"/>
      <c r="G17" s="25">
        <v>-6614</v>
      </c>
      <c r="H17" s="242"/>
      <c r="I17" s="200">
        <v>-8050</v>
      </c>
      <c r="J17" s="222"/>
      <c r="K17" s="211">
        <v>-4382</v>
      </c>
      <c r="L17" s="242"/>
      <c r="M17" s="200">
        <v>-4980</v>
      </c>
      <c r="N17" s="222"/>
      <c r="O17" s="211">
        <v>-3271</v>
      </c>
      <c r="P17" s="200">
        <v>-4564</v>
      </c>
      <c r="Q17" s="222"/>
      <c r="R17" s="211">
        <f>G17+C17+K17+O17</f>
        <v>-52037</v>
      </c>
      <c r="S17" s="242"/>
      <c r="T17" s="26">
        <f>I17+E17+M17+Q17</f>
        <v>-57854</v>
      </c>
      <c r="U17" s="42"/>
      <c r="V17" s="172"/>
    </row>
    <row r="18" spans="1:22" s="29" customFormat="1" ht="14.25" customHeight="1" thickBot="1" x14ac:dyDescent="0.25">
      <c r="A18" s="42"/>
      <c r="B18" s="51" t="s">
        <v>84</v>
      </c>
      <c r="C18" s="212">
        <f t="shared" ref="C18" si="19">SUM(C15:C17)</f>
        <v>49461</v>
      </c>
      <c r="D18" s="240"/>
      <c r="E18" s="201">
        <f t="shared" ref="E18" si="20">SUM(E15:E17)</f>
        <v>53684</v>
      </c>
      <c r="F18" s="223"/>
      <c r="G18" s="52">
        <f t="shared" ref="G18:O18" si="21">SUM(G15:G17)</f>
        <v>36736</v>
      </c>
      <c r="H18" s="240"/>
      <c r="I18" s="201">
        <f t="shared" ref="I18" si="22">SUM(I15:I17)</f>
        <v>37119</v>
      </c>
      <c r="J18" s="223"/>
      <c r="K18" s="212">
        <f t="shared" ref="K18" si="23">SUM(K15:K17)</f>
        <v>4160</v>
      </c>
      <c r="L18" s="240"/>
      <c r="M18" s="201">
        <f t="shared" ref="M18" si="24">SUM(M15:M17)</f>
        <v>5463</v>
      </c>
      <c r="N18" s="223"/>
      <c r="O18" s="212">
        <f t="shared" si="21"/>
        <v>-5267</v>
      </c>
      <c r="P18" s="201">
        <f t="shared" ref="P18" si="25">SUM(P15:P17)</f>
        <v>-7780</v>
      </c>
      <c r="Q18" s="223"/>
      <c r="R18" s="212">
        <f t="shared" ref="R18" si="26">SUM(R15:R17)</f>
        <v>85090</v>
      </c>
      <c r="S18" s="240"/>
      <c r="T18" s="53">
        <f t="shared" ref="T18" si="27">SUM(T15:T17)</f>
        <v>96266</v>
      </c>
      <c r="U18" s="42"/>
      <c r="V18" s="172"/>
    </row>
    <row r="19" spans="1:22" s="92" customFormat="1" ht="11.25" x14ac:dyDescent="0.2">
      <c r="A19" s="42"/>
      <c r="B19" s="58"/>
      <c r="C19" s="214"/>
      <c r="D19" s="241"/>
      <c r="E19" s="203"/>
      <c r="F19" s="223"/>
      <c r="G19" s="95"/>
      <c r="H19" s="241"/>
      <c r="I19" s="203"/>
      <c r="J19" s="223"/>
      <c r="K19" s="214"/>
      <c r="L19" s="241"/>
      <c r="M19" s="203"/>
      <c r="N19" s="223"/>
      <c r="O19" s="214"/>
      <c r="P19" s="203"/>
      <c r="Q19" s="223"/>
      <c r="R19" s="214"/>
      <c r="S19" s="241"/>
      <c r="T19" s="96"/>
      <c r="U19" s="42"/>
      <c r="V19" s="172"/>
    </row>
    <row r="20" spans="1:22" s="29" customFormat="1" ht="11.25" customHeight="1" x14ac:dyDescent="0.2">
      <c r="A20" s="42"/>
      <c r="B20" s="50" t="s">
        <v>85</v>
      </c>
      <c r="C20" s="213">
        <v>-22807</v>
      </c>
      <c r="D20" s="239"/>
      <c r="E20" s="202">
        <v>-23726</v>
      </c>
      <c r="F20" s="222"/>
      <c r="G20" s="34">
        <v>-5537</v>
      </c>
      <c r="H20" s="239"/>
      <c r="I20" s="202">
        <v>-6090</v>
      </c>
      <c r="J20" s="222"/>
      <c r="K20" s="213">
        <v>0</v>
      </c>
      <c r="L20" s="239"/>
      <c r="M20" s="202">
        <v>0</v>
      </c>
      <c r="N20" s="222"/>
      <c r="O20" s="213">
        <v>0</v>
      </c>
      <c r="P20" s="202">
        <v>0</v>
      </c>
      <c r="Q20" s="222"/>
      <c r="R20" s="213">
        <f>G20+C20+K20+O20</f>
        <v>-28344</v>
      </c>
      <c r="S20" s="239"/>
      <c r="T20" s="35">
        <f>I20+E20+M20+Q20</f>
        <v>-29816</v>
      </c>
      <c r="U20" s="42"/>
      <c r="V20" s="172"/>
    </row>
    <row r="21" spans="1:22" s="29" customFormat="1" ht="14.25" customHeight="1" thickBot="1" x14ac:dyDescent="0.25">
      <c r="A21" s="42"/>
      <c r="B21" s="51" t="s">
        <v>86</v>
      </c>
      <c r="C21" s="212">
        <f t="shared" ref="C21" si="28">SUM(C18:C20)</f>
        <v>26654</v>
      </c>
      <c r="D21" s="240"/>
      <c r="E21" s="201">
        <f t="shared" ref="E21" si="29">SUM(E18:E20)</f>
        <v>29958</v>
      </c>
      <c r="F21" s="223"/>
      <c r="G21" s="52">
        <f t="shared" ref="G21:O21" si="30">SUM(G18:G20)</f>
        <v>31199</v>
      </c>
      <c r="H21" s="240"/>
      <c r="I21" s="201">
        <f t="shared" ref="I21" si="31">SUM(I18:I20)</f>
        <v>31029</v>
      </c>
      <c r="J21" s="223"/>
      <c r="K21" s="212">
        <f t="shared" ref="K21" si="32">SUM(K18:K20)</f>
        <v>4160</v>
      </c>
      <c r="L21" s="240"/>
      <c r="M21" s="201">
        <f t="shared" ref="M21" si="33">SUM(M18:M20)</f>
        <v>5463</v>
      </c>
      <c r="N21" s="223"/>
      <c r="O21" s="212">
        <f t="shared" si="30"/>
        <v>-5267</v>
      </c>
      <c r="P21" s="201">
        <f t="shared" ref="P21" si="34">SUM(P18:P20)</f>
        <v>-7780</v>
      </c>
      <c r="Q21" s="223"/>
      <c r="R21" s="212">
        <f>SUM(R18:R20)</f>
        <v>56746</v>
      </c>
      <c r="S21" s="240"/>
      <c r="T21" s="53">
        <f>SUM(T18:T20)</f>
        <v>66450</v>
      </c>
      <c r="U21" s="42"/>
      <c r="V21" s="172"/>
    </row>
    <row r="22" spans="1:22" s="29" customFormat="1" ht="14.25" customHeight="1" x14ac:dyDescent="0.2">
      <c r="A22" s="42"/>
      <c r="B22" s="50" t="s">
        <v>42</v>
      </c>
      <c r="C22" s="213"/>
      <c r="D22" s="239"/>
      <c r="E22" s="202"/>
      <c r="F22" s="222"/>
      <c r="G22" s="34"/>
      <c r="H22" s="239"/>
      <c r="I22" s="202"/>
      <c r="J22" s="222"/>
      <c r="K22" s="213"/>
      <c r="L22" s="239"/>
      <c r="M22" s="202"/>
      <c r="N22" s="222"/>
      <c r="O22" s="213"/>
      <c r="P22" s="202"/>
      <c r="Q22" s="222"/>
      <c r="R22" s="213">
        <v>-17048</v>
      </c>
      <c r="S22" s="239"/>
      <c r="T22" s="35">
        <v>-18464</v>
      </c>
      <c r="U22" s="42"/>
      <c r="V22" s="172"/>
    </row>
    <row r="23" spans="1:22" s="29" customFormat="1" ht="14.25" customHeight="1" x14ac:dyDescent="0.2">
      <c r="A23" s="42"/>
      <c r="B23" s="23" t="s">
        <v>43</v>
      </c>
      <c r="C23" s="211"/>
      <c r="D23" s="242"/>
      <c r="E23" s="200"/>
      <c r="F23" s="222"/>
      <c r="G23" s="25"/>
      <c r="H23" s="242"/>
      <c r="I23" s="200"/>
      <c r="J23" s="222"/>
      <c r="K23" s="211"/>
      <c r="L23" s="242"/>
      <c r="M23" s="200"/>
      <c r="N23" s="222"/>
      <c r="O23" s="211"/>
      <c r="P23" s="200"/>
      <c r="Q23" s="222"/>
      <c r="R23" s="211">
        <v>-1795</v>
      </c>
      <c r="S23" s="242"/>
      <c r="T23" s="26">
        <v>-1957</v>
      </c>
      <c r="U23" s="42"/>
      <c r="V23" s="172"/>
    </row>
    <row r="24" spans="1:22" s="29" customFormat="1" ht="14.25" customHeight="1" thickBot="1" x14ac:dyDescent="0.25">
      <c r="A24" s="42"/>
      <c r="B24" s="51" t="s">
        <v>26</v>
      </c>
      <c r="C24" s="217"/>
      <c r="D24" s="243"/>
      <c r="E24" s="204"/>
      <c r="F24" s="222"/>
      <c r="G24" s="97"/>
      <c r="H24" s="243"/>
      <c r="I24" s="204"/>
      <c r="J24" s="222"/>
      <c r="K24" s="217"/>
      <c r="L24" s="243"/>
      <c r="M24" s="204"/>
      <c r="N24" s="222"/>
      <c r="O24" s="217"/>
      <c r="P24" s="204"/>
      <c r="Q24" s="222"/>
      <c r="R24" s="212">
        <f>SUM(R21:R23)</f>
        <v>37903</v>
      </c>
      <c r="S24" s="243"/>
      <c r="T24" s="53">
        <f>SUM(T21:T23)</f>
        <v>46029</v>
      </c>
      <c r="U24" s="42"/>
      <c r="V24" s="172"/>
    </row>
    <row r="25" spans="1:22" s="29" customFormat="1" ht="14.25" customHeight="1" x14ac:dyDescent="0.2">
      <c r="A25" s="42"/>
      <c r="B25" s="50" t="s">
        <v>44</v>
      </c>
      <c r="C25" s="213"/>
      <c r="D25" s="239"/>
      <c r="E25" s="202"/>
      <c r="F25" s="222"/>
      <c r="G25" s="34"/>
      <c r="H25" s="239"/>
      <c r="I25" s="202"/>
      <c r="J25" s="222"/>
      <c r="K25" s="213"/>
      <c r="L25" s="239"/>
      <c r="M25" s="202"/>
      <c r="N25" s="222"/>
      <c r="O25" s="213"/>
      <c r="P25" s="202"/>
      <c r="Q25" s="222"/>
      <c r="R25" s="213">
        <v>2361</v>
      </c>
      <c r="S25" s="239"/>
      <c r="T25" s="35">
        <v>1323</v>
      </c>
      <c r="U25" s="42"/>
      <c r="V25" s="172"/>
    </row>
    <row r="26" spans="1:22" s="29" customFormat="1" ht="14.25" customHeight="1" x14ac:dyDescent="0.2">
      <c r="A26" s="42"/>
      <c r="B26" s="23" t="s">
        <v>87</v>
      </c>
      <c r="C26" s="211"/>
      <c r="D26" s="242"/>
      <c r="E26" s="200"/>
      <c r="F26" s="222"/>
      <c r="G26" s="25"/>
      <c r="H26" s="242"/>
      <c r="I26" s="200"/>
      <c r="J26" s="222"/>
      <c r="K26" s="211"/>
      <c r="L26" s="242"/>
      <c r="M26" s="200"/>
      <c r="N26" s="222"/>
      <c r="O26" s="211"/>
      <c r="P26" s="200"/>
      <c r="Q26" s="222"/>
      <c r="R26" s="211">
        <v>1365</v>
      </c>
      <c r="S26" s="242"/>
      <c r="T26" s="26">
        <v>-193</v>
      </c>
      <c r="U26" s="42"/>
      <c r="V26" s="172"/>
    </row>
    <row r="27" spans="1:22" s="29" customFormat="1" ht="14.25" customHeight="1" thickBot="1" x14ac:dyDescent="0.25">
      <c r="A27" s="42"/>
      <c r="B27" s="51" t="s">
        <v>88</v>
      </c>
      <c r="C27" s="217"/>
      <c r="D27" s="243"/>
      <c r="E27" s="204"/>
      <c r="F27" s="222"/>
      <c r="G27" s="97"/>
      <c r="H27" s="243"/>
      <c r="I27" s="204"/>
      <c r="J27" s="222"/>
      <c r="K27" s="217"/>
      <c r="L27" s="243"/>
      <c r="M27" s="204"/>
      <c r="N27" s="222"/>
      <c r="O27" s="217"/>
      <c r="P27" s="204"/>
      <c r="Q27" s="222"/>
      <c r="R27" s="212">
        <f>SUM(R24:R26)</f>
        <v>41629</v>
      </c>
      <c r="S27" s="243"/>
      <c r="T27" s="53">
        <f>SUM(T24:T26)</f>
        <v>47159</v>
      </c>
      <c r="U27" s="42"/>
      <c r="V27" s="172"/>
    </row>
    <row r="28" spans="1:22" s="29" customFormat="1" ht="14.25" customHeight="1" x14ac:dyDescent="0.2">
      <c r="A28" s="42"/>
      <c r="B28" s="50" t="s">
        <v>46</v>
      </c>
      <c r="C28" s="213"/>
      <c r="D28" s="239"/>
      <c r="E28" s="202"/>
      <c r="F28" s="222"/>
      <c r="G28" s="34"/>
      <c r="H28" s="239"/>
      <c r="I28" s="202"/>
      <c r="J28" s="222"/>
      <c r="K28" s="213"/>
      <c r="L28" s="239"/>
      <c r="M28" s="202"/>
      <c r="N28" s="222"/>
      <c r="O28" s="213"/>
      <c r="P28" s="202"/>
      <c r="Q28" s="222"/>
      <c r="R28" s="213">
        <v>-11680</v>
      </c>
      <c r="S28" s="239"/>
      <c r="T28" s="35">
        <v>-12061</v>
      </c>
      <c r="U28" s="42"/>
      <c r="V28" s="172"/>
    </row>
    <row r="29" spans="1:22" s="9" customFormat="1" ht="12" thickBot="1" x14ac:dyDescent="0.25">
      <c r="A29" s="93"/>
      <c r="B29" s="56" t="s">
        <v>47</v>
      </c>
      <c r="C29" s="215"/>
      <c r="D29" s="244"/>
      <c r="E29" s="205"/>
      <c r="F29" s="224"/>
      <c r="G29" s="36"/>
      <c r="H29" s="244"/>
      <c r="I29" s="205"/>
      <c r="J29" s="224"/>
      <c r="K29" s="215"/>
      <c r="L29" s="244"/>
      <c r="M29" s="205"/>
      <c r="N29" s="224"/>
      <c r="O29" s="215"/>
      <c r="P29" s="205"/>
      <c r="Q29" s="224"/>
      <c r="R29" s="215">
        <f>SUM(R27:R28)</f>
        <v>29949</v>
      </c>
      <c r="S29" s="244"/>
      <c r="T29" s="37">
        <f>SUM(T27:T28)</f>
        <v>35098</v>
      </c>
      <c r="V29" s="172"/>
    </row>
    <row r="30" spans="1:22" s="29" customFormat="1" ht="11.25" x14ac:dyDescent="0.2">
      <c r="A30" s="42"/>
      <c r="B30" s="42"/>
      <c r="C30" s="218"/>
      <c r="D30" s="99"/>
      <c r="E30" s="206"/>
      <c r="F30" s="110"/>
      <c r="G30" s="99"/>
      <c r="H30" s="99"/>
      <c r="I30" s="207"/>
      <c r="J30" s="109"/>
      <c r="K30" s="216"/>
      <c r="L30" s="100"/>
      <c r="M30" s="206"/>
      <c r="N30" s="110"/>
      <c r="O30" s="216"/>
      <c r="P30" s="206"/>
      <c r="Q30" s="110"/>
      <c r="R30" s="216"/>
      <c r="S30" s="100"/>
      <c r="T30" s="100"/>
      <c r="U30" s="42"/>
    </row>
    <row r="31" spans="1:22" s="29" customFormat="1" ht="11.25" x14ac:dyDescent="0.2">
      <c r="B31" s="92"/>
      <c r="C31" s="109"/>
      <c r="D31" s="109"/>
      <c r="E31" s="110"/>
      <c r="F31" s="110"/>
      <c r="G31" s="109"/>
      <c r="H31" s="109"/>
      <c r="I31" s="109"/>
      <c r="J31" s="109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  <row r="32" spans="1:22" s="29" customFormat="1" ht="11.25" x14ac:dyDescent="0.2">
      <c r="F32" s="92"/>
      <c r="J32" s="92"/>
      <c r="N32" s="92"/>
      <c r="Q32" s="92"/>
    </row>
    <row r="33" spans="2:21" x14ac:dyDescent="0.2">
      <c r="B33" s="5"/>
      <c r="C33" s="5"/>
      <c r="D33" s="5"/>
      <c r="E33" s="5"/>
      <c r="F33" s="225"/>
      <c r="G33" s="5"/>
      <c r="H33" s="5"/>
      <c r="I33" s="5"/>
      <c r="J33" s="225"/>
      <c r="K33" s="5"/>
      <c r="L33" s="5"/>
      <c r="M33" s="5"/>
      <c r="N33" s="225"/>
      <c r="O33" s="5"/>
      <c r="P33" s="5"/>
      <c r="Q33" s="225"/>
      <c r="R33" s="5"/>
      <c r="S33" s="5"/>
      <c r="T33" s="5"/>
      <c r="U33" s="5"/>
    </row>
    <row r="34" spans="2:21" x14ac:dyDescent="0.2">
      <c r="B34" s="5"/>
      <c r="C34" s="5"/>
      <c r="D34" s="5"/>
      <c r="E34" s="5"/>
      <c r="F34" s="225"/>
      <c r="G34" s="5"/>
      <c r="H34" s="5"/>
      <c r="I34" s="5"/>
      <c r="J34" s="225"/>
      <c r="K34" s="5"/>
      <c r="L34" s="5"/>
      <c r="M34" s="5"/>
      <c r="N34" s="225"/>
      <c r="O34" s="5"/>
      <c r="P34" s="5"/>
      <c r="Q34" s="225"/>
      <c r="R34" s="5"/>
      <c r="S34" s="5"/>
      <c r="T34" s="5"/>
      <c r="U34" s="5"/>
    </row>
    <row r="35" spans="2:21" x14ac:dyDescent="0.2">
      <c r="B35" s="5"/>
      <c r="C35" s="5"/>
      <c r="D35" s="5"/>
      <c r="E35" s="5"/>
      <c r="F35" s="225"/>
      <c r="G35" s="5"/>
      <c r="H35" s="5"/>
      <c r="I35" s="5"/>
      <c r="J35" s="225"/>
      <c r="K35" s="5"/>
      <c r="L35" s="5"/>
      <c r="M35" s="5"/>
      <c r="N35" s="225"/>
      <c r="O35" s="5"/>
      <c r="P35" s="5"/>
      <c r="Q35" s="225"/>
      <c r="R35" s="5"/>
      <c r="S35" s="5"/>
      <c r="T35" s="5"/>
      <c r="U35" s="5"/>
    </row>
    <row r="36" spans="2:21" x14ac:dyDescent="0.2">
      <c r="B36" s="5"/>
      <c r="C36" s="5"/>
      <c r="D36" s="5"/>
      <c r="E36" s="5"/>
      <c r="F36" s="225"/>
      <c r="G36" s="5"/>
      <c r="H36" s="5"/>
      <c r="I36" s="5"/>
      <c r="J36" s="225"/>
      <c r="K36" s="5"/>
      <c r="L36" s="5"/>
      <c r="M36" s="5"/>
      <c r="N36" s="225"/>
      <c r="O36" s="5"/>
      <c r="P36" s="5"/>
      <c r="Q36" s="225"/>
      <c r="R36" s="5"/>
      <c r="S36" s="5"/>
      <c r="T36" s="5"/>
      <c r="U36" s="5"/>
    </row>
    <row r="37" spans="2:21" x14ac:dyDescent="0.2">
      <c r="B37" s="5"/>
      <c r="C37" s="5"/>
      <c r="D37" s="5"/>
      <c r="E37" s="5"/>
      <c r="F37" s="225"/>
      <c r="G37" s="5"/>
      <c r="H37" s="5"/>
      <c r="I37" s="5"/>
      <c r="J37" s="225"/>
      <c r="K37" s="5"/>
      <c r="L37" s="5"/>
      <c r="M37" s="5"/>
      <c r="N37" s="225"/>
      <c r="O37" s="5"/>
      <c r="P37" s="5"/>
      <c r="Q37" s="225"/>
      <c r="R37" s="5"/>
      <c r="S37" s="5"/>
      <c r="T37" s="5"/>
      <c r="U37" s="5"/>
    </row>
    <row r="38" spans="2:21" x14ac:dyDescent="0.2">
      <c r="B38" s="5"/>
      <c r="C38" s="5"/>
      <c r="D38" s="5"/>
      <c r="E38" s="5"/>
      <c r="F38" s="225"/>
      <c r="G38" s="5"/>
      <c r="H38" s="5"/>
      <c r="I38" s="5"/>
      <c r="J38" s="225"/>
      <c r="K38" s="5"/>
      <c r="L38" s="5"/>
      <c r="M38" s="5"/>
      <c r="N38" s="225"/>
      <c r="O38" s="5"/>
      <c r="P38" s="5"/>
      <c r="Q38" s="225"/>
      <c r="R38" s="5"/>
      <c r="S38" s="5"/>
      <c r="T38" s="5"/>
      <c r="U38" s="5"/>
    </row>
    <row r="39" spans="2:21" x14ac:dyDescent="0.2">
      <c r="B39" s="5"/>
      <c r="C39" s="5"/>
      <c r="D39" s="5"/>
      <c r="E39" s="5"/>
      <c r="F39" s="225"/>
      <c r="G39" s="5"/>
      <c r="H39" s="5"/>
      <c r="I39" s="5"/>
      <c r="J39" s="225"/>
      <c r="K39" s="5"/>
      <c r="L39" s="5"/>
      <c r="M39" s="5"/>
      <c r="N39" s="225"/>
      <c r="O39" s="5"/>
      <c r="P39" s="5"/>
      <c r="Q39" s="225"/>
      <c r="R39" s="5"/>
      <c r="S39" s="5"/>
      <c r="T39" s="5"/>
      <c r="U39" s="5"/>
    </row>
    <row r="40" spans="2:21" x14ac:dyDescent="0.2">
      <c r="B40" s="5"/>
      <c r="C40" s="5"/>
      <c r="D40" s="5"/>
      <c r="E40" s="5"/>
      <c r="F40" s="225"/>
      <c r="G40" s="5"/>
      <c r="H40" s="5"/>
      <c r="I40" s="5"/>
      <c r="J40" s="225"/>
      <c r="K40" s="5"/>
      <c r="L40" s="5"/>
      <c r="M40" s="5"/>
      <c r="N40" s="225"/>
      <c r="O40" s="5"/>
      <c r="P40" s="5"/>
      <c r="Q40" s="225"/>
      <c r="R40" s="5"/>
      <c r="S40" s="5"/>
      <c r="T40" s="5"/>
      <c r="U40" s="5"/>
    </row>
    <row r="41" spans="2:21" x14ac:dyDescent="0.2">
      <c r="B41" s="5"/>
      <c r="C41" s="5"/>
      <c r="D41" s="5"/>
      <c r="E41" s="5"/>
      <c r="F41" s="225"/>
      <c r="G41" s="5"/>
      <c r="H41" s="5"/>
      <c r="I41" s="5"/>
      <c r="J41" s="225"/>
      <c r="K41" s="5"/>
      <c r="L41" s="5"/>
      <c r="M41" s="5"/>
      <c r="N41" s="225"/>
      <c r="O41" s="5"/>
      <c r="P41" s="5"/>
      <c r="Q41" s="225"/>
      <c r="R41" s="5"/>
      <c r="S41" s="5"/>
      <c r="T41" s="5"/>
      <c r="U41" s="5"/>
    </row>
  </sheetData>
  <mergeCells count="5">
    <mergeCell ref="R4:T4"/>
    <mergeCell ref="G4:I4"/>
    <mergeCell ref="C4:E4"/>
    <mergeCell ref="K4:M4"/>
    <mergeCell ref="O4:P4"/>
  </mergeCells>
  <pageMargins left="0.27559055118110237" right="0.23622047244094491" top="0.74803149606299213" bottom="0.74803149606299213" header="0.31496062992125984" footer="0.31496062992125984"/>
  <pageSetup paperSize="9" scale="73" orientation="landscape" r:id="rId1"/>
  <headerFooter>
    <oddFooter xml:space="preserve">&amp;L© 2018 Software AG. All rights reserved.
&amp;CSeite &amp;P
&amp;R&amp;G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4.7109375" style="2" bestFit="1" customWidth="1"/>
    <col min="3" max="5" width="10.42578125" style="2" customWidth="1"/>
    <col min="6" max="6" width="2.7109375" style="103" customWidth="1"/>
    <col min="7" max="9" width="10.42578125" style="2" customWidth="1"/>
    <col min="10" max="10" width="2.7109375" style="103" customWidth="1"/>
    <col min="11" max="13" width="10.42578125" style="2" customWidth="1"/>
    <col min="14" max="14" width="2.7109375" style="2" customWidth="1"/>
    <col min="15" max="16384" width="9.140625" style="2"/>
  </cols>
  <sheetData>
    <row r="1" spans="1:15" s="44" customFormat="1" ht="15" customHeight="1" x14ac:dyDescent="0.25">
      <c r="A1" s="106"/>
      <c r="B1" s="282" t="s">
        <v>163</v>
      </c>
      <c r="C1" s="282"/>
      <c r="D1" s="282"/>
      <c r="E1" s="282"/>
      <c r="F1" s="282"/>
      <c r="G1" s="282"/>
      <c r="H1" s="254"/>
      <c r="I1" s="107"/>
      <c r="J1" s="107"/>
      <c r="K1" s="107"/>
      <c r="L1" s="107"/>
      <c r="M1" s="107"/>
      <c r="N1" s="106"/>
    </row>
    <row r="2" spans="1:15" ht="15" customHeight="1" x14ac:dyDescent="0.2">
      <c r="A2" s="103"/>
      <c r="B2" s="248" t="s">
        <v>31</v>
      </c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3"/>
    </row>
    <row r="3" spans="1:15" ht="15" customHeight="1" x14ac:dyDescent="0.2">
      <c r="A3" s="38"/>
      <c r="B3" s="46"/>
      <c r="C3" s="208"/>
      <c r="D3" s="40"/>
      <c r="E3" s="197"/>
      <c r="F3" s="219"/>
      <c r="G3" s="208"/>
      <c r="H3" s="40"/>
      <c r="I3" s="197"/>
      <c r="J3" s="219"/>
      <c r="K3" s="208"/>
      <c r="L3" s="40"/>
      <c r="M3" s="40"/>
      <c r="N3" s="38"/>
    </row>
    <row r="4" spans="1:15" s="29" customFormat="1" ht="15" customHeight="1" thickBot="1" x14ac:dyDescent="0.25">
      <c r="A4" s="42"/>
      <c r="B4" s="69" t="s">
        <v>32</v>
      </c>
      <c r="C4" s="278" t="s">
        <v>162</v>
      </c>
      <c r="D4" s="278"/>
      <c r="E4" s="279"/>
      <c r="F4" s="226"/>
      <c r="G4" s="280" t="s">
        <v>172</v>
      </c>
      <c r="H4" s="283"/>
      <c r="I4" s="281"/>
      <c r="J4" s="220"/>
      <c r="K4" s="277" t="s">
        <v>168</v>
      </c>
      <c r="L4" s="277"/>
      <c r="M4" s="277"/>
      <c r="N4" s="42"/>
    </row>
    <row r="5" spans="1:15" s="29" customFormat="1" ht="14.25" customHeight="1" x14ac:dyDescent="0.2">
      <c r="A5" s="42"/>
      <c r="B5" s="111"/>
      <c r="C5" s="112" t="s">
        <v>152</v>
      </c>
      <c r="D5" s="227" t="s">
        <v>152</v>
      </c>
      <c r="E5" s="198" t="s">
        <v>153</v>
      </c>
      <c r="F5" s="221"/>
      <c r="G5" s="112" t="s">
        <v>152</v>
      </c>
      <c r="H5" s="227" t="s">
        <v>152</v>
      </c>
      <c r="I5" s="198" t="s">
        <v>153</v>
      </c>
      <c r="J5" s="221"/>
      <c r="K5" s="112" t="s">
        <v>152</v>
      </c>
      <c r="L5" s="227" t="s">
        <v>152</v>
      </c>
      <c r="M5" s="198" t="s">
        <v>153</v>
      </c>
      <c r="N5" s="42"/>
    </row>
    <row r="6" spans="1:15" s="29" customFormat="1" ht="34.5" customHeight="1" x14ac:dyDescent="0.2">
      <c r="A6" s="42"/>
      <c r="B6" s="178"/>
      <c r="C6" s="210" t="s">
        <v>170</v>
      </c>
      <c r="D6" s="228" t="s">
        <v>171</v>
      </c>
      <c r="E6" s="199" t="s">
        <v>170</v>
      </c>
      <c r="F6" s="221"/>
      <c r="G6" s="210" t="s">
        <v>170</v>
      </c>
      <c r="H6" s="228" t="s">
        <v>171</v>
      </c>
      <c r="I6" s="199" t="s">
        <v>170</v>
      </c>
      <c r="J6" s="221"/>
      <c r="K6" s="210" t="s">
        <v>170</v>
      </c>
      <c r="L6" s="228" t="s">
        <v>171</v>
      </c>
      <c r="M6" s="180" t="s">
        <v>170</v>
      </c>
      <c r="N6" s="42"/>
    </row>
    <row r="7" spans="1:15" s="29" customFormat="1" ht="14.25" customHeight="1" x14ac:dyDescent="0.2">
      <c r="A7" s="42"/>
      <c r="B7" s="23" t="s">
        <v>33</v>
      </c>
      <c r="C7" s="211">
        <v>1787</v>
      </c>
      <c r="D7" s="229">
        <v>1825</v>
      </c>
      <c r="E7" s="200">
        <v>656</v>
      </c>
      <c r="F7" s="222"/>
      <c r="G7" s="211">
        <f>+K7-C7</f>
        <v>23411</v>
      </c>
      <c r="H7" s="229">
        <f t="shared" ref="H7:I9" si="0">+L7-D7</f>
        <v>25927</v>
      </c>
      <c r="I7" s="200">
        <f t="shared" si="0"/>
        <v>36417</v>
      </c>
      <c r="J7" s="222"/>
      <c r="K7" s="211">
        <v>25198</v>
      </c>
      <c r="L7" s="229">
        <v>27752</v>
      </c>
      <c r="M7" s="200">
        <v>37073</v>
      </c>
      <c r="N7" s="42"/>
      <c r="O7" s="172"/>
    </row>
    <row r="8" spans="1:15" s="29" customFormat="1" ht="14.25" customHeight="1" x14ac:dyDescent="0.2">
      <c r="A8" s="42"/>
      <c r="B8" s="23" t="s">
        <v>34</v>
      </c>
      <c r="C8" s="211">
        <v>824</v>
      </c>
      <c r="D8" s="229">
        <v>841</v>
      </c>
      <c r="E8" s="200">
        <v>431</v>
      </c>
      <c r="F8" s="222"/>
      <c r="G8" s="211">
        <f t="shared" ref="G8:G9" si="1">+K8-C8</f>
        <v>65979</v>
      </c>
      <c r="H8" s="229">
        <f t="shared" si="0"/>
        <v>71407</v>
      </c>
      <c r="I8" s="200">
        <f t="shared" si="0"/>
        <v>66479</v>
      </c>
      <c r="J8" s="222"/>
      <c r="K8" s="211">
        <v>66803</v>
      </c>
      <c r="L8" s="229">
        <v>72248</v>
      </c>
      <c r="M8" s="200">
        <v>66910</v>
      </c>
      <c r="N8" s="42"/>
      <c r="O8" s="172"/>
    </row>
    <row r="9" spans="1:15" s="29" customFormat="1" ht="14.25" customHeight="1" x14ac:dyDescent="0.2">
      <c r="A9" s="42"/>
      <c r="B9" s="236" t="s">
        <v>156</v>
      </c>
      <c r="C9" s="238">
        <v>3750</v>
      </c>
      <c r="D9" s="229">
        <v>3980</v>
      </c>
      <c r="E9" s="200">
        <v>1872</v>
      </c>
      <c r="F9" s="222"/>
      <c r="G9" s="211">
        <f t="shared" si="1"/>
        <v>0</v>
      </c>
      <c r="H9" s="229">
        <f t="shared" si="0"/>
        <v>0</v>
      </c>
      <c r="I9" s="200">
        <f t="shared" si="0"/>
        <v>0</v>
      </c>
      <c r="J9" s="222"/>
      <c r="K9" s="238">
        <v>3750</v>
      </c>
      <c r="L9" s="229">
        <v>3980</v>
      </c>
      <c r="M9" s="200">
        <v>1872</v>
      </c>
      <c r="N9" s="42"/>
      <c r="O9" s="172"/>
    </row>
    <row r="10" spans="1:15" s="29" customFormat="1" ht="14.25" customHeight="1" thickBot="1" x14ac:dyDescent="0.25">
      <c r="A10" s="42"/>
      <c r="B10" s="51" t="s">
        <v>83</v>
      </c>
      <c r="C10" s="212">
        <f t="shared" ref="C10:E10" si="2">SUM(C7:C9)</f>
        <v>6361</v>
      </c>
      <c r="D10" s="230">
        <f t="shared" si="2"/>
        <v>6646</v>
      </c>
      <c r="E10" s="201">
        <f t="shared" si="2"/>
        <v>2959</v>
      </c>
      <c r="F10" s="223"/>
      <c r="G10" s="212">
        <f t="shared" ref="G10:I10" si="3">SUM(G7:G9)</f>
        <v>89390</v>
      </c>
      <c r="H10" s="230">
        <f t="shared" si="3"/>
        <v>97334</v>
      </c>
      <c r="I10" s="201">
        <f t="shared" si="3"/>
        <v>102896</v>
      </c>
      <c r="J10" s="223"/>
      <c r="K10" s="212">
        <f t="shared" ref="K10:M10" si="4">SUM(K7:K9)</f>
        <v>95751</v>
      </c>
      <c r="L10" s="230">
        <f t="shared" si="4"/>
        <v>103980</v>
      </c>
      <c r="M10" s="201">
        <f t="shared" si="4"/>
        <v>105855</v>
      </c>
      <c r="N10" s="42"/>
      <c r="O10" s="172"/>
    </row>
    <row r="11" spans="1:15" s="29" customFormat="1" ht="14.25" customHeight="1" x14ac:dyDescent="0.2">
      <c r="A11" s="42"/>
      <c r="B11" s="50" t="s">
        <v>35</v>
      </c>
      <c r="C11" s="213">
        <v>0</v>
      </c>
      <c r="D11" s="231">
        <v>0</v>
      </c>
      <c r="E11" s="202">
        <v>0</v>
      </c>
      <c r="F11" s="222"/>
      <c r="G11" s="213">
        <f t="shared" ref="G11:I12" si="5">+K11-C11</f>
        <v>0</v>
      </c>
      <c r="H11" s="231">
        <f t="shared" si="5"/>
        <v>0</v>
      </c>
      <c r="I11" s="202">
        <f t="shared" si="5"/>
        <v>0</v>
      </c>
      <c r="J11" s="222"/>
      <c r="K11" s="213">
        <v>0</v>
      </c>
      <c r="L11" s="231">
        <v>0</v>
      </c>
      <c r="M11" s="202">
        <v>0</v>
      </c>
      <c r="N11" s="42"/>
      <c r="O11" s="172"/>
    </row>
    <row r="12" spans="1:15" s="29" customFormat="1" ht="14.25" customHeight="1" x14ac:dyDescent="0.2">
      <c r="A12" s="42"/>
      <c r="B12" s="23" t="s">
        <v>36</v>
      </c>
      <c r="C12" s="211">
        <v>0</v>
      </c>
      <c r="D12" s="229">
        <v>0</v>
      </c>
      <c r="E12" s="200">
        <v>0</v>
      </c>
      <c r="F12" s="222"/>
      <c r="G12" s="211">
        <f t="shared" si="5"/>
        <v>40</v>
      </c>
      <c r="H12" s="229">
        <f t="shared" si="5"/>
        <v>46</v>
      </c>
      <c r="I12" s="200">
        <f t="shared" si="5"/>
        <v>14</v>
      </c>
      <c r="J12" s="222"/>
      <c r="K12" s="211">
        <v>40</v>
      </c>
      <c r="L12" s="229">
        <v>46</v>
      </c>
      <c r="M12" s="200">
        <v>14</v>
      </c>
      <c r="N12" s="42"/>
      <c r="O12" s="172"/>
    </row>
    <row r="13" spans="1:15" s="29" customFormat="1" ht="14.25" customHeight="1" thickBot="1" x14ac:dyDescent="0.25">
      <c r="A13" s="42"/>
      <c r="B13" s="51" t="s">
        <v>37</v>
      </c>
      <c r="C13" s="212">
        <f t="shared" ref="C13:E13" si="6">SUM(C10:C12)</f>
        <v>6361</v>
      </c>
      <c r="D13" s="230">
        <f t="shared" si="6"/>
        <v>6646</v>
      </c>
      <c r="E13" s="201">
        <f t="shared" si="6"/>
        <v>2959</v>
      </c>
      <c r="F13" s="223"/>
      <c r="G13" s="212">
        <f t="shared" ref="G13:I13" si="7">SUM(G10:G12)</f>
        <v>89430</v>
      </c>
      <c r="H13" s="230">
        <f t="shared" si="7"/>
        <v>97380</v>
      </c>
      <c r="I13" s="201">
        <f t="shared" si="7"/>
        <v>102910</v>
      </c>
      <c r="J13" s="223"/>
      <c r="K13" s="212">
        <f t="shared" ref="K13:M13" si="8">SUM(K10:K12)</f>
        <v>95791</v>
      </c>
      <c r="L13" s="230">
        <f t="shared" si="8"/>
        <v>104026</v>
      </c>
      <c r="M13" s="201">
        <f t="shared" si="8"/>
        <v>105869</v>
      </c>
      <c r="N13" s="42"/>
      <c r="O13" s="172"/>
    </row>
    <row r="14" spans="1:15" s="29" customFormat="1" ht="14.25" customHeight="1" x14ac:dyDescent="0.2">
      <c r="A14" s="42"/>
      <c r="B14" s="50" t="s">
        <v>38</v>
      </c>
      <c r="C14" s="239"/>
      <c r="D14" s="239"/>
      <c r="E14" s="202"/>
      <c r="F14" s="222"/>
      <c r="G14" s="239"/>
      <c r="H14" s="239"/>
      <c r="I14" s="202"/>
      <c r="J14" s="222"/>
      <c r="K14" s="213">
        <v>-8560</v>
      </c>
      <c r="L14" s="239"/>
      <c r="M14" s="202">
        <v>-7361</v>
      </c>
      <c r="N14" s="42"/>
      <c r="O14" s="172"/>
    </row>
    <row r="15" spans="1:15" s="29" customFormat="1" ht="14.25" customHeight="1" thickBot="1" x14ac:dyDescent="0.25">
      <c r="A15" s="42"/>
      <c r="B15" s="51" t="s">
        <v>39</v>
      </c>
      <c r="C15" s="240"/>
      <c r="D15" s="240"/>
      <c r="E15" s="201"/>
      <c r="F15" s="223"/>
      <c r="G15" s="240"/>
      <c r="H15" s="240"/>
      <c r="I15" s="201"/>
      <c r="J15" s="223"/>
      <c r="K15" s="212">
        <f t="shared" ref="K15" si="9">SUM(K13:K14)</f>
        <v>87231</v>
      </c>
      <c r="L15" s="240"/>
      <c r="M15" s="201">
        <f t="shared" ref="M15" si="10">SUM(M13:M14)</f>
        <v>98508</v>
      </c>
      <c r="N15" s="42"/>
      <c r="O15" s="172"/>
    </row>
    <row r="16" spans="1:15" s="29" customFormat="1" ht="11.25" x14ac:dyDescent="0.2">
      <c r="A16" s="42"/>
      <c r="B16" s="58"/>
      <c r="C16" s="241"/>
      <c r="D16" s="241"/>
      <c r="E16" s="203"/>
      <c r="F16" s="223"/>
      <c r="G16" s="241"/>
      <c r="H16" s="241"/>
      <c r="I16" s="203"/>
      <c r="J16" s="223"/>
      <c r="K16" s="214"/>
      <c r="L16" s="241"/>
      <c r="M16" s="203"/>
      <c r="N16" s="42"/>
      <c r="O16" s="172"/>
    </row>
    <row r="17" spans="1:15" s="29" customFormat="1" ht="11.25" customHeight="1" x14ac:dyDescent="0.2">
      <c r="A17" s="42"/>
      <c r="B17" s="94" t="s">
        <v>41</v>
      </c>
      <c r="C17" s="242"/>
      <c r="D17" s="242"/>
      <c r="E17" s="200"/>
      <c r="F17" s="222"/>
      <c r="G17" s="242"/>
      <c r="H17" s="242"/>
      <c r="I17" s="200"/>
      <c r="J17" s="222"/>
      <c r="K17" s="211">
        <v>-37770</v>
      </c>
      <c r="L17" s="242"/>
      <c r="M17" s="200">
        <v>-44824</v>
      </c>
      <c r="N17" s="42"/>
      <c r="O17" s="172"/>
    </row>
    <row r="18" spans="1:15" s="29" customFormat="1" ht="14.25" customHeight="1" thickBot="1" x14ac:dyDescent="0.25">
      <c r="A18" s="42"/>
      <c r="B18" s="51" t="s">
        <v>84</v>
      </c>
      <c r="C18" s="240"/>
      <c r="D18" s="240"/>
      <c r="E18" s="201"/>
      <c r="F18" s="223"/>
      <c r="G18" s="240"/>
      <c r="H18" s="240"/>
      <c r="I18" s="201"/>
      <c r="J18" s="223"/>
      <c r="K18" s="212">
        <f t="shared" ref="K18" si="11">SUM(K15:K17)</f>
        <v>49461</v>
      </c>
      <c r="L18" s="240"/>
      <c r="M18" s="201">
        <f t="shared" ref="M18" si="12">SUM(M15:M17)</f>
        <v>53684</v>
      </c>
      <c r="N18" s="42"/>
      <c r="O18" s="172"/>
    </row>
    <row r="19" spans="1:15" s="92" customFormat="1" ht="11.25" x14ac:dyDescent="0.2">
      <c r="A19" s="42"/>
      <c r="B19" s="58"/>
      <c r="C19" s="241"/>
      <c r="D19" s="241"/>
      <c r="E19" s="203"/>
      <c r="F19" s="223"/>
      <c r="G19" s="241"/>
      <c r="H19" s="241"/>
      <c r="I19" s="203"/>
      <c r="J19" s="223"/>
      <c r="K19" s="214"/>
      <c r="L19" s="241"/>
      <c r="M19" s="203"/>
      <c r="N19" s="42"/>
      <c r="O19" s="172"/>
    </row>
    <row r="20" spans="1:15" s="29" customFormat="1" ht="11.25" customHeight="1" x14ac:dyDescent="0.2">
      <c r="A20" s="42"/>
      <c r="B20" s="50" t="s">
        <v>85</v>
      </c>
      <c r="C20" s="239"/>
      <c r="D20" s="239"/>
      <c r="E20" s="202"/>
      <c r="F20" s="222"/>
      <c r="G20" s="239"/>
      <c r="H20" s="239"/>
      <c r="I20" s="202"/>
      <c r="J20" s="222"/>
      <c r="K20" s="213">
        <v>-22807</v>
      </c>
      <c r="L20" s="239"/>
      <c r="M20" s="202">
        <v>-23726</v>
      </c>
      <c r="N20" s="42"/>
      <c r="O20" s="172"/>
    </row>
    <row r="21" spans="1:15" s="29" customFormat="1" ht="14.25" customHeight="1" thickBot="1" x14ac:dyDescent="0.25">
      <c r="A21" s="42"/>
      <c r="B21" s="51" t="s">
        <v>86</v>
      </c>
      <c r="C21" s="240"/>
      <c r="D21" s="240"/>
      <c r="E21" s="201"/>
      <c r="F21" s="223"/>
      <c r="G21" s="240"/>
      <c r="H21" s="240"/>
      <c r="I21" s="201"/>
      <c r="J21" s="223"/>
      <c r="K21" s="212">
        <f t="shared" ref="K21" si="13">SUM(K18:K20)</f>
        <v>26654</v>
      </c>
      <c r="L21" s="240"/>
      <c r="M21" s="201">
        <f t="shared" ref="M21" si="14">SUM(M18:M20)</f>
        <v>29958</v>
      </c>
      <c r="N21" s="42"/>
    </row>
    <row r="22" spans="1:15" s="29" customFormat="1" ht="11.25" x14ac:dyDescent="0.2">
      <c r="A22" s="42"/>
      <c r="B22" s="42"/>
      <c r="C22" s="218"/>
      <c r="D22" s="99"/>
      <c r="E22" s="206"/>
      <c r="F22" s="110"/>
      <c r="G22" s="216"/>
      <c r="H22" s="100"/>
      <c r="I22" s="206"/>
      <c r="J22" s="110"/>
      <c r="K22" s="216"/>
      <c r="L22" s="100"/>
      <c r="M22" s="100"/>
      <c r="N22" s="42"/>
    </row>
    <row r="23" spans="1:15" s="29" customFormat="1" ht="11.25" x14ac:dyDescent="0.2">
      <c r="B23" s="92"/>
      <c r="C23" s="109"/>
      <c r="D23" s="109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5" s="29" customFormat="1" ht="11.25" x14ac:dyDescent="0.2">
      <c r="F24" s="92"/>
      <c r="J24" s="92"/>
    </row>
    <row r="25" spans="1:15" x14ac:dyDescent="0.2">
      <c r="B25" s="5"/>
      <c r="C25" s="5"/>
      <c r="D25" s="5"/>
      <c r="E25" s="5"/>
      <c r="F25" s="225"/>
      <c r="G25" s="5"/>
      <c r="H25" s="5"/>
      <c r="I25" s="5"/>
      <c r="J25" s="225"/>
      <c r="K25" s="5"/>
      <c r="L25" s="5"/>
      <c r="M25" s="5"/>
      <c r="N25" s="5"/>
    </row>
    <row r="26" spans="1:15" x14ac:dyDescent="0.2">
      <c r="B26" s="5"/>
      <c r="C26" s="5"/>
      <c r="D26" s="5"/>
      <c r="E26" s="5"/>
      <c r="F26" s="225"/>
      <c r="G26" s="5"/>
      <c r="H26" s="5"/>
      <c r="I26" s="5"/>
      <c r="J26" s="225"/>
      <c r="K26" s="5"/>
      <c r="L26" s="5"/>
      <c r="M26" s="5"/>
      <c r="N26" s="5"/>
    </row>
    <row r="27" spans="1:15" x14ac:dyDescent="0.2">
      <c r="B27" s="5"/>
      <c r="C27" s="5"/>
      <c r="D27" s="5"/>
      <c r="E27" s="5"/>
      <c r="F27" s="225"/>
      <c r="G27" s="5"/>
      <c r="H27" s="5"/>
      <c r="I27" s="5"/>
      <c r="J27" s="225"/>
      <c r="K27" s="5"/>
      <c r="L27" s="5"/>
      <c r="M27" s="5"/>
      <c r="N27" s="5"/>
    </row>
    <row r="28" spans="1:15" x14ac:dyDescent="0.2">
      <c r="B28" s="5"/>
      <c r="C28" s="5"/>
      <c r="D28" s="5"/>
      <c r="E28" s="5"/>
      <c r="F28" s="225"/>
      <c r="G28" s="5"/>
      <c r="H28" s="5"/>
      <c r="I28" s="5"/>
      <c r="J28" s="225"/>
      <c r="K28" s="5"/>
      <c r="L28" s="5"/>
      <c r="M28" s="5"/>
      <c r="N28" s="5"/>
    </row>
    <row r="29" spans="1:15" x14ac:dyDescent="0.2">
      <c r="B29" s="5"/>
      <c r="C29" s="5"/>
      <c r="D29" s="5"/>
      <c r="E29" s="5"/>
      <c r="F29" s="225"/>
      <c r="G29" s="5"/>
      <c r="H29" s="5"/>
      <c r="I29" s="5"/>
      <c r="J29" s="225"/>
      <c r="K29" s="5"/>
      <c r="L29" s="5"/>
      <c r="M29" s="5"/>
      <c r="N29" s="5"/>
    </row>
    <row r="30" spans="1:15" x14ac:dyDescent="0.2">
      <c r="B30" s="5"/>
      <c r="C30" s="5"/>
      <c r="D30" s="5"/>
      <c r="E30" s="5"/>
      <c r="F30" s="225"/>
      <c r="G30" s="5"/>
      <c r="H30" s="5"/>
      <c r="I30" s="5"/>
      <c r="J30" s="225"/>
      <c r="K30" s="5"/>
      <c r="L30" s="5"/>
      <c r="M30" s="5"/>
      <c r="N30" s="5"/>
    </row>
    <row r="31" spans="1:15" ht="15" customHeight="1" x14ac:dyDescent="0.2">
      <c r="B31" s="5"/>
      <c r="C31" s="5"/>
      <c r="D31" s="5"/>
      <c r="E31" s="5"/>
      <c r="F31" s="225"/>
      <c r="G31" s="5"/>
      <c r="H31" s="5"/>
      <c r="I31" s="5"/>
      <c r="J31" s="225"/>
      <c r="K31" s="5"/>
      <c r="L31" s="5"/>
      <c r="M31" s="5"/>
      <c r="N31" s="5"/>
    </row>
    <row r="32" spans="1:15" x14ac:dyDescent="0.2">
      <c r="B32" s="5"/>
      <c r="C32" s="5"/>
      <c r="D32" s="5"/>
      <c r="E32" s="5"/>
      <c r="F32" s="225"/>
      <c r="G32" s="5"/>
      <c r="H32" s="5"/>
      <c r="I32" s="5"/>
      <c r="J32" s="225"/>
      <c r="K32" s="5"/>
      <c r="L32" s="5"/>
      <c r="M32" s="5"/>
      <c r="N32" s="5"/>
    </row>
    <row r="33" spans="2:14" x14ac:dyDescent="0.2">
      <c r="B33" s="5"/>
      <c r="C33" s="5"/>
      <c r="D33" s="5"/>
      <c r="E33" s="5"/>
      <c r="F33" s="225"/>
      <c r="G33" s="5"/>
      <c r="H33" s="5"/>
      <c r="I33" s="5"/>
      <c r="J33" s="225"/>
      <c r="K33" s="5"/>
      <c r="L33" s="5"/>
      <c r="M33" s="5"/>
      <c r="N33" s="5"/>
    </row>
    <row r="34" spans="2:14" x14ac:dyDescent="0.2">
      <c r="B34" s="5"/>
      <c r="C34" s="5"/>
      <c r="D34" s="5"/>
      <c r="E34" s="5"/>
      <c r="F34" s="225"/>
      <c r="G34" s="5"/>
      <c r="H34" s="5"/>
      <c r="I34" s="5"/>
      <c r="J34" s="225"/>
      <c r="K34" s="5"/>
      <c r="L34" s="5"/>
      <c r="M34" s="5"/>
      <c r="N34" s="5"/>
    </row>
    <row r="35" spans="2:14" x14ac:dyDescent="0.2">
      <c r="B35" s="5"/>
      <c r="C35" s="5"/>
      <c r="D35" s="5"/>
      <c r="E35" s="5"/>
      <c r="F35" s="225"/>
      <c r="G35" s="5"/>
      <c r="H35" s="5"/>
      <c r="I35" s="5"/>
      <c r="J35" s="225"/>
      <c r="K35" s="5"/>
      <c r="L35" s="5"/>
      <c r="M35" s="5"/>
      <c r="N35" s="5"/>
    </row>
    <row r="36" spans="2:14" x14ac:dyDescent="0.2">
      <c r="B36" s="5"/>
      <c r="C36" s="5"/>
      <c r="D36" s="5"/>
      <c r="E36" s="5"/>
      <c r="F36" s="225"/>
      <c r="G36" s="5"/>
      <c r="H36" s="5"/>
      <c r="I36" s="5"/>
      <c r="J36" s="225"/>
      <c r="K36" s="5"/>
      <c r="L36" s="5"/>
      <c r="M36" s="5"/>
      <c r="N36" s="5"/>
    </row>
    <row r="37" spans="2:14" x14ac:dyDescent="0.2">
      <c r="B37" s="5"/>
      <c r="C37" s="5"/>
      <c r="D37" s="5"/>
      <c r="E37" s="5"/>
      <c r="F37" s="225"/>
      <c r="G37" s="5"/>
      <c r="H37" s="5"/>
      <c r="I37" s="5"/>
      <c r="J37" s="225"/>
      <c r="K37" s="5"/>
      <c r="L37" s="5"/>
      <c r="M37" s="5"/>
      <c r="N37" s="5"/>
    </row>
  </sheetData>
  <mergeCells count="4">
    <mergeCell ref="B1:G1"/>
    <mergeCell ref="C4:E4"/>
    <mergeCell ref="G4:I4"/>
    <mergeCell ref="K4:M4"/>
  </mergeCells>
  <pageMargins left="0.39370078740157483" right="0.23622047244094491" top="0.74803149606299213" bottom="0.74803149606299213" header="0.31496062992125984" footer="0.31496062992125984"/>
  <pageSetup paperSize="9" orientation="landscape" r:id="rId1"/>
  <headerFooter>
    <oddFooter xml:space="preserve">&amp;L© 2018 Software AG. All rights reserved.
&amp;CPage &amp;P
&amp;R&amp;G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G35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66.28515625" style="2" customWidth="1"/>
    <col min="3" max="4" width="12.85546875" style="2" customWidth="1"/>
    <col min="5" max="16384" width="9.140625" style="2"/>
  </cols>
  <sheetData>
    <row r="1" spans="1:7" s="44" customFormat="1" ht="15.75" x14ac:dyDescent="0.25">
      <c r="B1" s="91" t="s">
        <v>150</v>
      </c>
    </row>
    <row r="2" spans="1:7" s="44" customFormat="1" ht="15" x14ac:dyDescent="0.2">
      <c r="B2" s="102" t="s">
        <v>31</v>
      </c>
    </row>
    <row r="3" spans="1:7" s="29" customFormat="1" ht="11.25" x14ac:dyDescent="0.2">
      <c r="A3" s="42"/>
      <c r="B3" s="101"/>
      <c r="C3" s="92"/>
    </row>
    <row r="4" spans="1:7" s="29" customFormat="1" ht="12" thickBot="1" x14ac:dyDescent="0.25">
      <c r="A4" s="42"/>
      <c r="B4" s="47" t="s">
        <v>32</v>
      </c>
      <c r="C4" s="48" t="s">
        <v>152</v>
      </c>
      <c r="D4" s="49" t="s">
        <v>153</v>
      </c>
      <c r="E4" s="92"/>
    </row>
    <row r="5" spans="1:7" s="29" customFormat="1" ht="12" thickBot="1" x14ac:dyDescent="0.25">
      <c r="A5" s="42"/>
      <c r="B5" s="118" t="s">
        <v>47</v>
      </c>
      <c r="C5" s="119">
        <v>29949</v>
      </c>
      <c r="D5" s="120">
        <v>27318</v>
      </c>
      <c r="E5" s="92"/>
    </row>
    <row r="6" spans="1:7" s="29" customFormat="1" ht="11.25" x14ac:dyDescent="0.2">
      <c r="A6" s="42"/>
      <c r="B6" s="50" t="s">
        <v>89</v>
      </c>
      <c r="C6" s="34">
        <v>-22682</v>
      </c>
      <c r="D6" s="35">
        <v>4519</v>
      </c>
      <c r="E6" s="92"/>
    </row>
    <row r="7" spans="1:7" s="29" customFormat="1" ht="11.25" x14ac:dyDescent="0.2">
      <c r="A7" s="42"/>
      <c r="B7" s="23" t="s">
        <v>90</v>
      </c>
      <c r="C7" s="34">
        <v>-7900</v>
      </c>
      <c r="D7" s="26">
        <v>-148</v>
      </c>
      <c r="E7" s="92"/>
    </row>
    <row r="8" spans="1:7" s="29" customFormat="1" ht="14.25" customHeight="1" x14ac:dyDescent="0.2">
      <c r="A8" s="42"/>
      <c r="B8" s="94" t="s">
        <v>91</v>
      </c>
      <c r="C8" s="34">
        <v>-992</v>
      </c>
      <c r="D8" s="26">
        <v>-595</v>
      </c>
      <c r="E8" s="92"/>
    </row>
    <row r="9" spans="1:7" s="115" customFormat="1" ht="23.25" thickBot="1" x14ac:dyDescent="0.25">
      <c r="A9" s="117"/>
      <c r="B9" s="121" t="s">
        <v>95</v>
      </c>
      <c r="C9" s="52">
        <f>SUM(C6:C8)</f>
        <v>-31574</v>
      </c>
      <c r="D9" s="53">
        <f>SUM(D6:D8)</f>
        <v>3776</v>
      </c>
      <c r="E9" s="116"/>
    </row>
    <row r="10" spans="1:7" s="29" customFormat="1" ht="11.25" x14ac:dyDescent="0.2">
      <c r="A10" s="42"/>
      <c r="B10" s="50" t="s">
        <v>92</v>
      </c>
      <c r="C10" s="34">
        <v>-439</v>
      </c>
      <c r="D10" s="35">
        <v>8</v>
      </c>
      <c r="E10" s="92"/>
      <c r="G10" s="172"/>
    </row>
    <row r="11" spans="1:7" s="29" customFormat="1" ht="12" thickBot="1" x14ac:dyDescent="0.25">
      <c r="A11" s="42"/>
      <c r="B11" s="51" t="s">
        <v>93</v>
      </c>
      <c r="C11" s="52">
        <f>SUM(C10)</f>
        <v>-439</v>
      </c>
      <c r="D11" s="53">
        <f>SUM(D10)</f>
        <v>8</v>
      </c>
      <c r="E11" s="92"/>
    </row>
    <row r="12" spans="1:7" s="29" customFormat="1" ht="12" thickBot="1" x14ac:dyDescent="0.25">
      <c r="A12" s="42"/>
      <c r="B12" s="47" t="s">
        <v>94</v>
      </c>
      <c r="C12" s="113">
        <f>C9+C11</f>
        <v>-32013</v>
      </c>
      <c r="D12" s="114">
        <f>D9+D11</f>
        <v>3784</v>
      </c>
      <c r="E12" s="92"/>
    </row>
    <row r="13" spans="1:7" s="29" customFormat="1" ht="12" thickBot="1" x14ac:dyDescent="0.25">
      <c r="A13" s="42"/>
      <c r="B13" s="118" t="s">
        <v>96</v>
      </c>
      <c r="C13" s="119">
        <f>C5+C12</f>
        <v>-2064</v>
      </c>
      <c r="D13" s="120">
        <f>D5+D12</f>
        <v>31102</v>
      </c>
      <c r="E13" s="92"/>
    </row>
    <row r="14" spans="1:7" s="115" customFormat="1" ht="11.25" x14ac:dyDescent="0.2">
      <c r="A14" s="117"/>
      <c r="B14" s="50" t="s">
        <v>48</v>
      </c>
      <c r="C14" s="122">
        <f>C13-C15</f>
        <v>-2101</v>
      </c>
      <c r="D14" s="123">
        <f>D13-D15</f>
        <v>31039</v>
      </c>
      <c r="E14" s="116"/>
    </row>
    <row r="15" spans="1:7" s="29" customFormat="1" ht="11.25" x14ac:dyDescent="0.2">
      <c r="A15" s="42"/>
      <c r="B15" s="23" t="s">
        <v>49</v>
      </c>
      <c r="C15" s="25">
        <v>37</v>
      </c>
      <c r="D15" s="26">
        <v>63</v>
      </c>
      <c r="E15" s="92"/>
    </row>
    <row r="16" spans="1:7" s="29" customFormat="1" ht="11.25" x14ac:dyDescent="0.2">
      <c r="A16" s="42"/>
      <c r="B16" s="98"/>
      <c r="C16" s="92"/>
    </row>
    <row r="17" spans="2:3" s="29" customFormat="1" ht="11.25" x14ac:dyDescent="0.2">
      <c r="B17" s="108"/>
      <c r="C17" s="92"/>
    </row>
    <row r="18" spans="2:3" s="29" customFormat="1" ht="11.25" x14ac:dyDescent="0.2">
      <c r="B18" s="108"/>
    </row>
    <row r="19" spans="2:3" s="29" customFormat="1" ht="11.25" x14ac:dyDescent="0.2">
      <c r="B19" s="108"/>
    </row>
    <row r="20" spans="2:3" s="29" customFormat="1" ht="11.25" x14ac:dyDescent="0.2">
      <c r="B20" s="108"/>
    </row>
    <row r="21" spans="2:3" x14ac:dyDescent="0.2">
      <c r="B21" s="11"/>
    </row>
    <row r="22" spans="2:3" x14ac:dyDescent="0.2">
      <c r="B22" s="11"/>
    </row>
    <row r="23" spans="2:3" s="7" customFormat="1" ht="12.75" x14ac:dyDescent="0.2">
      <c r="B23" s="11"/>
    </row>
    <row r="24" spans="2:3" x14ac:dyDescent="0.2">
      <c r="B24" s="11"/>
    </row>
    <row r="25" spans="2:3" x14ac:dyDescent="0.2">
      <c r="B25" s="11"/>
    </row>
    <row r="26" spans="2:3" x14ac:dyDescent="0.2">
      <c r="B26" s="11"/>
    </row>
    <row r="27" spans="2:3" x14ac:dyDescent="0.2">
      <c r="B27" s="11"/>
    </row>
    <row r="28" spans="2:3" x14ac:dyDescent="0.2">
      <c r="B28" s="11"/>
    </row>
    <row r="29" spans="2:3" s="7" customFormat="1" ht="12.75" x14ac:dyDescent="0.2">
      <c r="B29" s="11"/>
    </row>
    <row r="30" spans="2:3" x14ac:dyDescent="0.2">
      <c r="B30" s="11"/>
    </row>
    <row r="31" spans="2:3" x14ac:dyDescent="0.2">
      <c r="B31" s="11"/>
    </row>
    <row r="32" spans="2:3" s="7" customFormat="1" ht="12.75" x14ac:dyDescent="0.2">
      <c r="B32" s="11"/>
    </row>
    <row r="33" spans="2:2" x14ac:dyDescent="0.2">
      <c r="B33" s="11"/>
    </row>
    <row r="34" spans="2:2" s="7" customFormat="1" ht="12.75" x14ac:dyDescent="0.2">
      <c r="B34" s="11"/>
    </row>
    <row r="35" spans="2:2" s="12" customFormat="1" ht="15" x14ac:dyDescent="0.25">
      <c r="B35" s="16"/>
    </row>
  </sheetData>
  <pageMargins left="0.31496062992125984" right="0.23622047244094491" top="0.74803149606299213" bottom="0.74803149606299213" header="0.31496062992125984" footer="0.31496062992125984"/>
  <pageSetup paperSize="9" orientation="portrait" r:id="rId1"/>
  <headerFooter>
    <oddFooter xml:space="preserve">&amp;L© 2018 Software AG. All rights reserved.
&amp;CSeite &amp;P
&amp;R&amp;G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Quartal</vt:lpstr>
      <vt:lpstr>Segment DBP-IoT split</vt:lpstr>
      <vt:lpstr>Im EK erfasste Erträge + Aufw.</vt:lpstr>
      <vt:lpstr>IR Kontakt</vt:lpstr>
      <vt:lpstr>Schlussblatt</vt:lpstr>
      <vt:lpstr>Bilanz!Druckbereich</vt:lpstr>
      <vt:lpstr>Deckblatt!Druckbereich</vt:lpstr>
      <vt:lpstr>Eckdaten!Druckbereich</vt:lpstr>
      <vt:lpstr>GuV!Druckbereich</vt:lpstr>
      <vt:lpstr>'Im EK erfasste Erträge + Aufw.'!Druckbereich</vt:lpstr>
      <vt:lpstr>Inhaltsverzeichnis!Druckbereich</vt:lpstr>
      <vt:lpstr>Kapitalflussrechnung!Druckbereich</vt:lpstr>
      <vt:lpstr>'Segment DBP-IoT split'!Druckbereich</vt:lpstr>
      <vt:lpstr>'Segmentbericht Quartal'!Druckbereich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2018-05-09T12:56:09Z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</Properties>
</file>