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DieseArbeitsmappe" defaultThemeVersion="124226"/>
  <xr:revisionPtr revIDLastSave="1" documentId="13_ncr:1_{7D3D2FFC-2935-469D-AD91-6EE8663C660C}" xr6:coauthVersionLast="47" xr6:coauthVersionMax="47" xr10:uidLastSave="{0FDB6B41-1284-49DE-97B2-A2B4A28D6194}"/>
  <bookViews>
    <workbookView xWindow="-108" yWindow="-108" windowWidth="23256" windowHeight="14016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quarter" sheetId="35" r:id="rId7"/>
    <sheet name="Comp. Income" sheetId="14" r:id="rId8"/>
    <sheet name="IR Contact" sheetId="5" r:id="rId9"/>
    <sheet name="Back Banner" sheetId="36" r:id="rId10"/>
  </sheets>
  <definedNames>
    <definedName name="_xlnm.Print_Area" localSheetId="4">'Balance Sheet'!$A$1:$E$55</definedName>
    <definedName name="_xlnm.Print_Area" localSheetId="7">'Comp. Income'!$A$1:$D$17</definedName>
    <definedName name="_xlnm.Print_Area" localSheetId="0">'Front page'!$A$1:$H$23</definedName>
    <definedName name="_xlnm.Print_Area" localSheetId="3">'Income Statement'!$A$1:$H$33</definedName>
    <definedName name="_xlnm.Print_Area" localSheetId="1">'Table of contents'!$A$1:$J$21</definedName>
  </definedNames>
  <calcPr calcId="191028" concurrentManualCount="2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6" l="1"/>
  <c r="E33" i="31"/>
  <c r="E32" i="31"/>
  <c r="D52" i="26"/>
  <c r="D54" i="26" s="1"/>
  <c r="C52" i="26"/>
  <c r="C54" i="26" s="1"/>
  <c r="D45" i="26"/>
  <c r="C45" i="26"/>
  <c r="C35" i="26"/>
  <c r="D55" i="26" l="1"/>
  <c r="C55" i="26"/>
  <c r="D12" i="14" l="1"/>
  <c r="C12" i="14"/>
  <c r="D9" i="14"/>
  <c r="D13" i="14" s="1"/>
  <c r="D14" i="14" s="1"/>
  <c r="D15" i="14" s="1"/>
  <c r="C9" i="14"/>
  <c r="C13" i="14" s="1"/>
  <c r="C14" i="14" s="1"/>
  <c r="C15" i="14" s="1"/>
  <c r="T32" i="35"/>
  <c r="R32" i="35"/>
  <c r="T23" i="35"/>
  <c r="R23" i="35"/>
  <c r="O21" i="35"/>
  <c r="O24" i="35" s="1"/>
  <c r="T20" i="35"/>
  <c r="R20" i="35"/>
  <c r="O18" i="35"/>
  <c r="T17" i="35"/>
  <c r="R17" i="35"/>
  <c r="P16" i="35"/>
  <c r="P18" i="35" s="1"/>
  <c r="P21" i="35" s="1"/>
  <c r="P24" i="35" s="1"/>
  <c r="T15" i="35"/>
  <c r="S15" i="35"/>
  <c r="R15" i="35"/>
  <c r="T14" i="35"/>
  <c r="S14" i="35"/>
  <c r="R14" i="35"/>
  <c r="P13" i="35"/>
  <c r="O13" i="35"/>
  <c r="I13" i="35"/>
  <c r="I16" i="35" s="1"/>
  <c r="I18" i="35" s="1"/>
  <c r="I21" i="35" s="1"/>
  <c r="I24" i="35" s="1"/>
  <c r="H13" i="35"/>
  <c r="H16" i="35" s="1"/>
  <c r="H18" i="35" s="1"/>
  <c r="H21" i="35" s="1"/>
  <c r="H24" i="35" s="1"/>
  <c r="G13" i="35"/>
  <c r="G16" i="35" s="1"/>
  <c r="G18" i="35" s="1"/>
  <c r="G21" i="35" s="1"/>
  <c r="G24" i="35" s="1"/>
  <c r="E13" i="35"/>
  <c r="E16" i="35" s="1"/>
  <c r="E18" i="35" s="1"/>
  <c r="E21" i="35" s="1"/>
  <c r="E24" i="35" s="1"/>
  <c r="D13" i="35"/>
  <c r="D16" i="35" s="1"/>
  <c r="D18" i="35" s="1"/>
  <c r="D21" i="35" s="1"/>
  <c r="D24" i="35" s="1"/>
  <c r="C13" i="35"/>
  <c r="C16" i="35" s="1"/>
  <c r="C18" i="35" s="1"/>
  <c r="C21" i="35" s="1"/>
  <c r="C24" i="35" s="1"/>
  <c r="T12" i="35"/>
  <c r="S12" i="35"/>
  <c r="R12" i="35"/>
  <c r="P11" i="35"/>
  <c r="O11" i="35"/>
  <c r="M11" i="35"/>
  <c r="M13" i="35" s="1"/>
  <c r="M16" i="35" s="1"/>
  <c r="M18" i="35" s="1"/>
  <c r="M21" i="35" s="1"/>
  <c r="M24" i="35" s="1"/>
  <c r="L11" i="35"/>
  <c r="L13" i="35" s="1"/>
  <c r="L16" i="35" s="1"/>
  <c r="L18" i="35" s="1"/>
  <c r="L21" i="35" s="1"/>
  <c r="L24" i="35" s="1"/>
  <c r="K11" i="35"/>
  <c r="K13" i="35" s="1"/>
  <c r="K16" i="35" s="1"/>
  <c r="K18" i="35" s="1"/>
  <c r="K21" i="35" s="1"/>
  <c r="K24" i="35" s="1"/>
  <c r="I11" i="35"/>
  <c r="H11" i="35"/>
  <c r="G11" i="35"/>
  <c r="E11" i="35"/>
  <c r="D11" i="35"/>
  <c r="C11" i="35"/>
  <c r="T10" i="35"/>
  <c r="S10" i="35"/>
  <c r="R10" i="35"/>
  <c r="T9" i="35"/>
  <c r="S9" i="35"/>
  <c r="R9" i="35"/>
  <c r="T8" i="35"/>
  <c r="T11" i="35" s="1"/>
  <c r="T13" i="35" s="1"/>
  <c r="T16" i="35" s="1"/>
  <c r="T18" i="35" s="1"/>
  <c r="T21" i="35" s="1"/>
  <c r="T24" i="35" s="1"/>
  <c r="T29" i="35" s="1"/>
  <c r="T33" i="35" s="1"/>
  <c r="T35" i="35" s="1"/>
  <c r="S8" i="35"/>
  <c r="S11" i="35" s="1"/>
  <c r="S13" i="35" s="1"/>
  <c r="S16" i="35" s="1"/>
  <c r="C8" i="35"/>
  <c r="R8" i="35" s="1"/>
  <c r="T7" i="35"/>
  <c r="S7" i="35"/>
  <c r="C7" i="35"/>
  <c r="R7" i="35" s="1"/>
  <c r="R11" i="35" s="1"/>
  <c r="R13" i="35" s="1"/>
  <c r="R16" i="35" s="1"/>
  <c r="R18" i="35" s="1"/>
  <c r="R21" i="35" s="1"/>
  <c r="R24" i="35" s="1"/>
  <c r="R29" i="35" s="1"/>
  <c r="R33" i="35" s="1"/>
  <c r="R35" i="35" s="1"/>
  <c r="D31" i="10"/>
  <c r="D33" i="10" s="1"/>
  <c r="C31" i="10"/>
  <c r="C33" i="10" s="1"/>
  <c r="D28" i="10"/>
  <c r="C28" i="10"/>
  <c r="D22" i="10"/>
  <c r="C22" i="10"/>
  <c r="D15" i="10"/>
  <c r="D34" i="10" s="1"/>
  <c r="C15" i="10"/>
  <c r="C34" i="10" s="1"/>
  <c r="D23" i="26"/>
  <c r="C23" i="26"/>
  <c r="D12" i="26"/>
  <c r="C12" i="26"/>
  <c r="C24" i="26" s="1"/>
  <c r="D29" i="4"/>
  <c r="E28" i="4"/>
  <c r="E25" i="4"/>
  <c r="D23" i="4"/>
  <c r="C23" i="4"/>
  <c r="E23" i="4" s="1"/>
  <c r="E22" i="4"/>
  <c r="E21" i="4"/>
  <c r="E19" i="4"/>
  <c r="E18" i="4"/>
  <c r="E17" i="4"/>
  <c r="E16" i="4"/>
  <c r="E15" i="4"/>
  <c r="E14" i="4"/>
  <c r="E12" i="4"/>
  <c r="C11" i="4"/>
  <c r="C13" i="4" s="1"/>
  <c r="E10" i="4"/>
  <c r="E9" i="4"/>
  <c r="D8" i="4"/>
  <c r="D11" i="4" s="1"/>
  <c r="D13" i="4" s="1"/>
  <c r="D20" i="4" s="1"/>
  <c r="C8" i="4"/>
  <c r="E7" i="4"/>
  <c r="E6" i="4"/>
  <c r="E5" i="4"/>
  <c r="E40" i="31"/>
  <c r="E39" i="31"/>
  <c r="E38" i="31"/>
  <c r="E37" i="31"/>
  <c r="D7" i="31"/>
  <c r="D24" i="26" l="1"/>
  <c r="E13" i="4"/>
  <c r="C20" i="4"/>
  <c r="E20" i="4" s="1"/>
  <c r="D24" i="4"/>
  <c r="D26" i="4" s="1"/>
  <c r="C24" i="4"/>
  <c r="E8" i="4"/>
  <c r="E11" i="4"/>
  <c r="C26" i="4" l="1"/>
  <c r="E24" i="4"/>
  <c r="C27" i="4" l="1"/>
  <c r="E26" i="4"/>
  <c r="B1" i="35"/>
  <c r="C30" i="4" l="1"/>
  <c r="E30" i="4" s="1"/>
  <c r="C29" i="4"/>
  <c r="E29" i="4" s="1"/>
  <c r="E27" i="4"/>
  <c r="B1" i="14" l="1"/>
  <c r="B1" i="10"/>
  <c r="B1" i="26"/>
  <c r="B1" i="4"/>
  <c r="B1" i="31"/>
</calcChain>
</file>

<file path=xl/sharedStrings.xml><?xml version="1.0" encoding="utf-8"?>
<sst xmlns="http://schemas.openxmlformats.org/spreadsheetml/2006/main" count="282" uniqueCount="192">
  <si>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</si>
  <si>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</si>
  <si>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</si>
  <si>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</si>
  <si>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</si>
  <si>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</si>
  <si>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</si>
  <si>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</si>
  <si>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</si>
  <si>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</si>
  <si>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(IFRS, unaudited)</t>
  </si>
  <si>
    <t>in € millions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</si>
  <si>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</si>
  <si>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</si>
  <si>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(unless otherwise stated)</t>
  </si>
  <si>
    <t>Product revenue</t>
  </si>
  <si>
    <t>Digital Business</t>
  </si>
  <si>
    <t>A&amp;N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</si>
  <si>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</si>
  <si>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+/- as %</t>
  </si>
  <si>
    <t>Operating EBITA (non-IFRS)</t>
  </si>
  <si>
    <t>Digital Business segment earnings</t>
  </si>
  <si>
    <t>A&amp;N segment earnings</t>
  </si>
  <si>
    <t>Operating cash flow</t>
  </si>
  <si>
    <t>Repayments of lease liabilities</t>
  </si>
  <si>
    <t>Free cash flow</t>
  </si>
  <si>
    <t>Balance sheet</t>
  </si>
  <si>
    <t>Total assets</t>
  </si>
  <si>
    <t>Cash and cash equivalents</t>
  </si>
  <si>
    <t>Employees (FTE)</t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</si>
  <si>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</si>
  <si>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</si>
  <si>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</si>
  <si>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</si>
  <si>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</si>
  <si>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</si>
  <si>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</si>
  <si>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</si>
  <si>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</si>
  <si>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</si>
  <si>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</si>
  <si>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</si>
  <si>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</si>
  <si>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</si>
  <si>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</si>
  <si>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</si>
  <si>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</si>
  <si>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</si>
  <si>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</si>
  <si>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</si>
  <si>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</si>
  <si>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</si>
  <si>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</si>
  <si>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</si>
  <si>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</si>
  <si>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</si>
  <si>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</si>
  <si>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Current assets</t>
  </si>
  <si>
    <t>Other financial assets</t>
  </si>
  <si>
    <t>Other non-financial assets</t>
  </si>
  <si>
    <t>Income tax receivables</t>
  </si>
  <si>
    <t>Non-current assets</t>
  </si>
  <si>
    <t>Intangible assets</t>
  </si>
  <si>
    <t>Goodwill</t>
  </si>
  <si>
    <t>Investment property</t>
  </si>
  <si>
    <t>Deferred tax receivables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</si>
  <si>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</si>
  <si>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</si>
  <si>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</si>
  <si>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</si>
  <si>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</si>
  <si>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</si>
  <si>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Non-current liabilities</t>
  </si>
  <si>
    <t>Provisions for pensions and similar obligations</t>
  </si>
  <si>
    <t>Deferred tax liabilities</t>
  </si>
  <si>
    <t>Equity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</si>
  <si>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</si>
  <si>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</si>
  <si>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</si>
  <si>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</si>
  <si>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</si>
  <si>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</si>
  <si>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Net financial income/expense</t>
  </si>
  <si>
    <t>Amortization/depreciation of non-current assets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</si>
  <si>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</si>
  <si>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</si>
  <si>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</si>
  <si>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</si>
  <si>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</si>
  <si>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</si>
  <si>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</si>
  <si>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</si>
  <si>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</si>
  <si>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</si>
  <si>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</si>
  <si>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</si>
  <si>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</si>
  <si>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</si>
  <si>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</si>
  <si>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</si>
  <si>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</si>
  <si>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</si>
  <si>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</si>
  <si>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</si>
  <si>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</si>
  <si>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</si>
  <si>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</si>
  <si>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</si>
  <si>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</si>
  <si>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</si>
  <si>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>Recurring Revenue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</si>
  <si>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</si>
  <si>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</si>
  <si>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</si>
  <si>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</si>
  <si>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</si>
  <si>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</si>
  <si>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</si>
  <si>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</si>
  <si>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</si>
  <si>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</si>
  <si>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</si>
  <si>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</si>
  <si>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</si>
  <si>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</si>
  <si>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</si>
  <si>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</si>
  <si>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</si>
  <si>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</si>
  <si>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</si>
  <si>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</si>
  <si>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</si>
  <si>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</si>
  <si>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</si>
  <si>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t>Dec. 31, 2022</t>
  </si>
  <si>
    <t>Total equity and liabilities</t>
  </si>
  <si>
    <t>Q1 / 2023</t>
  </si>
  <si>
    <t>April 27, 2023</t>
  </si>
  <si>
    <t>Consolidated Balance Sheet as of March 31, 2023 and December 31, 2022</t>
  </si>
  <si>
    <t>Segment Report for the First Quarter 2023 and 2022</t>
  </si>
  <si>
    <t>Mar. 31, 2023</t>
  </si>
  <si>
    <t>Mar. 31, 2022</t>
  </si>
  <si>
    <t>03/23-03/22
+/- as %</t>
  </si>
  <si>
    <t>Q1 2023</t>
  </si>
  <si>
    <t>Q1 2022</t>
  </si>
  <si>
    <t xml:space="preserve">   Licenses</t>
  </si>
  <si>
    <t xml:space="preserve">   Maintenance</t>
  </si>
  <si>
    <t xml:space="preserve">   Software as a Service (SaaS)</t>
  </si>
  <si>
    <t>Net actuarial gain/loss from remeasurement of post-employment benefit obligations</t>
  </si>
  <si>
    <t>Trade receivables, contract assets, and other receivables</t>
  </si>
  <si>
    <t>Property, plant, and equipment</t>
  </si>
  <si>
    <t>Contract liabilities</t>
  </si>
  <si>
    <t>Subscribed capital</t>
  </si>
  <si>
    <t>Other noncash income/expense</t>
  </si>
  <si>
    <t>License from subscription</t>
  </si>
  <si>
    <t>Maintenance from subscription</t>
  </si>
  <si>
    <t>Perpetual maintenance</t>
  </si>
  <si>
    <t>SaaS</t>
  </si>
  <si>
    <t>Perpetual licenses</t>
  </si>
  <si>
    <t>Revenue</t>
  </si>
  <si>
    <t>Sales, marketing, and distribution expenses</t>
  </si>
  <si>
    <t>IFRS</t>
  </si>
  <si>
    <r>
      <t>acc</t>
    </r>
    <r>
      <rPr>
        <b/>
        <i/>
        <vertAlign val="superscript"/>
        <sz val="8"/>
        <color rgb="FF011F3D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</si>
  <si>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Items presented at constant currency are translated using monthly average rates from the previous year. Currency translation effects on balance sheet items related to intra-Group transactions are not taken into account in expneses.</t>
    </r>
  </si>
  <si>
    <t>thereof Adabas &amp; Natuarl (A&amp;N)</t>
  </si>
  <si>
    <t>thereof Licenses</t>
  </si>
  <si>
    <t>thereof Maintenance</t>
  </si>
  <si>
    <t>thereof Software as a Service (SaaS)</t>
  </si>
  <si>
    <t>Segment margin as %</t>
  </si>
  <si>
    <t>Operating net income (non-IFRS)</t>
  </si>
  <si>
    <t>Repayment of lease liabilities</t>
  </si>
  <si>
    <t>Net cash position</t>
  </si>
  <si>
    <t>thereof Digital Business</t>
  </si>
  <si>
    <t>Operating margin (EBITA, non-IFRS) as %</t>
  </si>
  <si>
    <t>EBIT</t>
  </si>
  <si>
    <t>Assets</t>
  </si>
  <si>
    <t>Equity and Liabilities</t>
  </si>
  <si>
    <r>
      <t>Group ARR</t>
    </r>
    <r>
      <rPr>
        <b/>
        <vertAlign val="superscript"/>
        <sz val="8"/>
        <color rgb="FF011F3D"/>
        <rFont val="Arial"/>
        <family val="2"/>
      </rPr>
      <t>2</t>
    </r>
  </si>
  <si>
    <r>
      <t>Digital Business ARR</t>
    </r>
    <r>
      <rPr>
        <vertAlign val="superscript"/>
        <sz val="8"/>
        <color rgb="FF011F3D"/>
        <rFont val="Arial"/>
        <family val="2"/>
      </rPr>
      <t>2</t>
    </r>
  </si>
  <si>
    <r>
      <t>A&amp;N ARR</t>
    </r>
    <r>
      <rPr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</si>
  <si>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4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</si>
  <si>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Annual recurring revenue.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</si>
  <si>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</si>
  <si>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Group revenue</t>
  </si>
  <si>
    <r>
      <t>Operating earnings per share (non-IFRS)</t>
    </r>
    <r>
      <rPr>
        <b/>
        <vertAlign val="superscript"/>
        <sz val="8"/>
        <color rgb="FF011F3D"/>
        <rFont val="Arial"/>
        <family val="2"/>
      </rPr>
      <t>3</t>
    </r>
    <r>
      <rPr>
        <b/>
        <sz val="8"/>
        <color rgb="FF011F3D"/>
        <rFont val="Arial"/>
        <family val="2"/>
      </rPr>
      <t xml:space="preserve"> in €</t>
    </r>
  </si>
  <si>
    <t>Free cash flow per share in €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</si>
  <si>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At constant currency.</t>
    </r>
  </si>
  <si>
    <t>Consolidated Income Statement for the First Quarter 2023 and 2022</t>
  </si>
  <si>
    <t>Consolidated Statement of Cash Flows for the First Quarter 2023 and 2022</t>
  </si>
  <si>
    <t>Statement of Comprehensive Income for the First Quarter 2023 and 2022</t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</si>
  <si>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Based on weighted average shares outstanding (basic)  Q1 2023: 74.0 mn / Q1 2022 74.0 mn.</t>
    </r>
  </si>
  <si>
    <t>Key Figures as of March 31, 2023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</si>
</sst>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\ ;[Red]\-#,##0\ ;\ \-\ "/>
    <numFmt numFmtId="167" formatCode="#,##0_ ;[Red]\-#,##0\ 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sz val="10"/>
      <color rgb="FF011F3D"/>
      <name val="Arial"/>
      <family val="2"/>
    </font>
    <font>
      <sz val="11"/>
      <name val="Segoe UI"/>
      <family val="2"/>
    </font>
    <font>
      <b/>
      <sz val="11"/>
      <color rgb="FFFF0000"/>
      <name val="Segoe UI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0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6" fontId="1" fillId="2" borderId="16"/>
    <xf numFmtId="49" fontId="15" fillId="3" borderId="17">
      <alignment horizontal="right"/>
    </xf>
    <xf numFmtId="0" fontId="1" fillId="0" borderId="0"/>
    <xf numFmtId="167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0"/>
    <xf numFmtId="9" fontId="2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5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5" fontId="51" fillId="54" borderId="10" xfId="0" applyNumberFormat="1" applyFont="1" applyFill="1" applyBorder="1" applyAlignment="1">
      <alignment horizontal="right"/>
    </xf>
    <xf numFmtId="0" fontId="47" fillId="0" borderId="36" xfId="0" applyFont="1" applyBorder="1" applyAlignment="1">
      <alignment horizontal="left"/>
    </xf>
    <xf numFmtId="164" fontId="47" fillId="54" borderId="37" xfId="0" applyNumberFormat="1" applyFont="1" applyFill="1" applyBorder="1" applyAlignment="1">
      <alignment horizontal="right"/>
    </xf>
    <xf numFmtId="0" fontId="51" fillId="0" borderId="38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4" fontId="47" fillId="54" borderId="41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5" fontId="51" fillId="55" borderId="10" xfId="0" applyNumberFormat="1" applyFont="1" applyFill="1" applyBorder="1" applyAlignment="1">
      <alignment horizontal="right"/>
    </xf>
    <xf numFmtId="2" fontId="47" fillId="55" borderId="41" xfId="0" applyNumberFormat="1" applyFont="1" applyFill="1" applyBorder="1" applyAlignment="1">
      <alignment horizontal="right"/>
    </xf>
    <xf numFmtId="164" fontId="47" fillId="55" borderId="37" xfId="0" applyNumberFormat="1" applyFont="1" applyFill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2" xfId="0" applyFont="1" applyBorder="1" applyAlignment="1">
      <alignment horizontal="left"/>
    </xf>
    <xf numFmtId="0" fontId="47" fillId="0" borderId="42" xfId="0" applyFont="1" applyBorder="1" applyAlignment="1">
      <alignment horizontal="right" wrapText="1"/>
    </xf>
    <xf numFmtId="0" fontId="47" fillId="0" borderId="42" xfId="0" quotePrefix="1" applyFont="1" applyBorder="1" applyAlignment="1">
      <alignment horizontal="right"/>
    </xf>
    <xf numFmtId="0" fontId="47" fillId="0" borderId="44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4" xfId="0" applyNumberFormat="1" applyFont="1" applyFill="1" applyBorder="1" applyAlignment="1">
      <alignment horizontal="right"/>
    </xf>
    <xf numFmtId="3" fontId="47" fillId="54" borderId="45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4" xfId="0" applyNumberFormat="1" applyFont="1" applyFill="1" applyBorder="1" applyAlignment="1">
      <alignment horizontal="right"/>
    </xf>
    <xf numFmtId="3" fontId="47" fillId="55" borderId="45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0" fontId="10" fillId="0" borderId="4" xfId="0" applyFont="1" applyBorder="1"/>
    <xf numFmtId="0" fontId="54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6" xfId="0" quotePrefix="1" applyFont="1" applyBorder="1" applyAlignment="1">
      <alignment horizontal="center" wrapText="1"/>
    </xf>
    <xf numFmtId="0" fontId="47" fillId="0" borderId="36" xfId="0" quotePrefix="1" applyFont="1" applyBorder="1" applyAlignment="1">
      <alignment horizontal="right"/>
    </xf>
    <xf numFmtId="0" fontId="47" fillId="0" borderId="37" xfId="0" applyFont="1" applyBorder="1" applyAlignment="1">
      <alignment horizontal="right" wrapText="1"/>
    </xf>
    <xf numFmtId="165" fontId="47" fillId="54" borderId="37" xfId="0" applyNumberFormat="1" applyFont="1" applyFill="1" applyBorder="1" applyAlignment="1">
      <alignment horizontal="right"/>
    </xf>
    <xf numFmtId="165" fontId="47" fillId="55" borderId="37" xfId="0" applyNumberFormat="1" applyFont="1" applyFill="1" applyBorder="1" applyAlignment="1">
      <alignment horizontal="right"/>
    </xf>
    <xf numFmtId="164" fontId="47" fillId="54" borderId="41" xfId="0" applyNumberFormat="1" applyFont="1" applyFill="1" applyBorder="1" applyAlignment="1">
      <alignment horizontal="right"/>
    </xf>
    <xf numFmtId="2" fontId="47" fillId="54" borderId="41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0" fontId="47" fillId="0" borderId="44" xfId="0" applyFont="1" applyBorder="1" applyAlignment="1">
      <alignment horizontal="left" vertical="center"/>
    </xf>
    <xf numFmtId="3" fontId="47" fillId="54" borderId="44" xfId="0" applyNumberFormat="1" applyFont="1" applyFill="1" applyBorder="1" applyAlignment="1">
      <alignment horizontal="right" vertical="center"/>
    </xf>
    <xf numFmtId="3" fontId="47" fillId="55" borderId="44" xfId="0" applyNumberFormat="1" applyFont="1" applyFill="1" applyBorder="1" applyAlignment="1">
      <alignment horizontal="right" vertical="center"/>
    </xf>
    <xf numFmtId="0" fontId="47" fillId="0" borderId="47" xfId="0" applyFont="1" applyBorder="1" applyAlignment="1">
      <alignment horizontal="left" vertical="center"/>
    </xf>
    <xf numFmtId="3" fontId="47" fillId="54" borderId="47" xfId="0" applyNumberFormat="1" applyFont="1" applyFill="1" applyBorder="1" applyAlignment="1">
      <alignment horizontal="right" vertical="center"/>
    </xf>
    <xf numFmtId="3" fontId="47" fillId="55" borderId="47" xfId="0" applyNumberFormat="1" applyFont="1" applyFill="1" applyBorder="1" applyAlignment="1">
      <alignment horizontal="right" vertical="center"/>
    </xf>
    <xf numFmtId="0" fontId="8" fillId="0" borderId="4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2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3" fontId="51" fillId="54" borderId="35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4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3" fontId="47" fillId="54" borderId="50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1" fontId="47" fillId="54" borderId="52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2" xfId="0" applyNumberFormat="1" applyFont="1" applyFill="1" applyBorder="1" applyAlignment="1">
      <alignment horizontal="center" wrapText="1"/>
    </xf>
    <xf numFmtId="1" fontId="47" fillId="54" borderId="46" xfId="0" applyNumberFormat="1" applyFont="1" applyFill="1" applyBorder="1" applyAlignment="1">
      <alignment horizontal="center"/>
    </xf>
    <xf numFmtId="1" fontId="47" fillId="55" borderId="48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47" xfId="0" applyFont="1" applyBorder="1" applyAlignment="1">
      <alignment horizontal="left"/>
    </xf>
    <xf numFmtId="3" fontId="47" fillId="54" borderId="47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47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right"/>
    </xf>
    <xf numFmtId="0" fontId="47" fillId="0" borderId="38" xfId="0" quotePrefix="1" applyFont="1" applyBorder="1" applyAlignment="1">
      <alignment horizontal="right"/>
    </xf>
    <xf numFmtId="0" fontId="47" fillId="0" borderId="43" xfId="0" applyFont="1" applyBorder="1" applyAlignment="1">
      <alignment horizontal="left"/>
    </xf>
    <xf numFmtId="3" fontId="47" fillId="54" borderId="43" xfId="0" applyNumberFormat="1" applyFont="1" applyFill="1" applyBorder="1" applyAlignment="1">
      <alignment horizontal="right"/>
    </xf>
    <xf numFmtId="3" fontId="47" fillId="55" borderId="43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6" fillId="0" borderId="55" xfId="0" applyFont="1" applyBorder="1"/>
    <xf numFmtId="0" fontId="47" fillId="0" borderId="55" xfId="0" applyFont="1" applyBorder="1" applyAlignment="1">
      <alignment horizontal="center"/>
    </xf>
    <xf numFmtId="1" fontId="47" fillId="0" borderId="55" xfId="0" applyNumberFormat="1" applyFont="1" applyBorder="1" applyAlignment="1">
      <alignment horizontal="center"/>
    </xf>
    <xf numFmtId="3" fontId="51" fillId="0" borderId="55" xfId="0" applyNumberFormat="1" applyFont="1" applyBorder="1" applyAlignment="1">
      <alignment horizontal="right"/>
    </xf>
    <xf numFmtId="3" fontId="47" fillId="0" borderId="55" xfId="0" applyNumberFormat="1" applyFont="1" applyBorder="1" applyAlignment="1">
      <alignment horizontal="right"/>
    </xf>
    <xf numFmtId="0" fontId="38" fillId="0" borderId="55" xfId="0" applyFont="1" applyBorder="1"/>
    <xf numFmtId="0" fontId="4" fillId="0" borderId="55" xfId="0" applyFont="1" applyBorder="1"/>
    <xf numFmtId="0" fontId="13" fillId="0" borderId="56" xfId="0" applyFont="1" applyBorder="1"/>
    <xf numFmtId="0" fontId="7" fillId="0" borderId="55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57" xfId="0" applyFont="1" applyBorder="1" applyAlignment="1">
      <alignment horizontal="left" vertical="center"/>
    </xf>
    <xf numFmtId="3" fontId="47" fillId="54" borderId="57" xfId="0" applyNumberFormat="1" applyFont="1" applyFill="1" applyBorder="1" applyAlignment="1">
      <alignment horizontal="right" vertical="center"/>
    </xf>
    <xf numFmtId="3" fontId="47" fillId="55" borderId="57" xfId="0" applyNumberFormat="1" applyFont="1" applyFill="1" applyBorder="1" applyAlignment="1">
      <alignment horizontal="right" vertical="center"/>
    </xf>
    <xf numFmtId="0" fontId="47" fillId="0" borderId="58" xfId="0" applyFont="1" applyBorder="1" applyAlignment="1">
      <alignment horizontal="left" vertical="center"/>
    </xf>
    <xf numFmtId="3" fontId="47" fillId="54" borderId="58" xfId="0" applyNumberFormat="1" applyFont="1" applyFill="1" applyBorder="1" applyAlignment="1">
      <alignment horizontal="right" vertical="center"/>
    </xf>
    <xf numFmtId="3" fontId="47" fillId="55" borderId="58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47" fillId="55" borderId="6" xfId="0" applyNumberFormat="1" applyFont="1" applyFill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39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7" xfId="0" applyNumberFormat="1" applyFont="1" applyBorder="1" applyAlignment="1">
      <alignment horizontal="right"/>
    </xf>
    <xf numFmtId="1" fontId="48" fillId="0" borderId="37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47" fillId="0" borderId="36" xfId="0" applyNumberFormat="1" applyFont="1" applyBorder="1" applyAlignment="1">
      <alignment horizontal="right"/>
    </xf>
    <xf numFmtId="1" fontId="47" fillId="0" borderId="41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59" xfId="0" applyNumberFormat="1" applyFont="1" applyBorder="1" applyAlignment="1">
      <alignment horizontal="right"/>
    </xf>
    <xf numFmtId="0" fontId="47" fillId="0" borderId="59" xfId="0" applyFont="1" applyBorder="1" applyAlignment="1">
      <alignment horizontal="left"/>
    </xf>
    <xf numFmtId="3" fontId="47" fillId="54" borderId="59" xfId="0" applyNumberFormat="1" applyFont="1" applyFill="1" applyBorder="1" applyAlignment="1">
      <alignment horizontal="right"/>
    </xf>
    <xf numFmtId="0" fontId="51" fillId="0" borderId="60" xfId="0" applyFont="1" applyBorder="1" applyAlignment="1">
      <alignment horizontal="left"/>
    </xf>
    <xf numFmtId="3" fontId="51" fillId="54" borderId="60" xfId="0" applyNumberFormat="1" applyFont="1" applyFill="1" applyBorder="1" applyAlignment="1">
      <alignment horizontal="right"/>
    </xf>
    <xf numFmtId="3" fontId="51" fillId="55" borderId="60" xfId="0" applyNumberFormat="1" applyFont="1" applyFill="1" applyBorder="1" applyAlignment="1">
      <alignment horizontal="right"/>
    </xf>
    <xf numFmtId="3" fontId="51" fillId="54" borderId="60" xfId="2" applyNumberFormat="1" applyFont="1" applyFill="1" applyBorder="1" applyAlignment="1">
      <alignment horizontal="right"/>
    </xf>
    <xf numFmtId="3" fontId="51" fillId="55" borderId="60" xfId="2" applyNumberFormat="1" applyFont="1" applyFill="1" applyBorder="1" applyAlignment="1">
      <alignment horizontal="right"/>
    </xf>
    <xf numFmtId="0" fontId="51" fillId="0" borderId="61" xfId="0" applyFont="1" applyBorder="1" applyAlignment="1">
      <alignment horizontal="left" indent="2"/>
    </xf>
    <xf numFmtId="3" fontId="51" fillId="55" borderId="61" xfId="0" applyNumberFormat="1" applyFont="1" applyFill="1" applyBorder="1" applyAlignment="1">
      <alignment horizontal="right"/>
    </xf>
    <xf numFmtId="4" fontId="51" fillId="54" borderId="60" xfId="0" applyNumberFormat="1" applyFont="1" applyFill="1" applyBorder="1" applyAlignment="1">
      <alignment horizontal="right"/>
    </xf>
    <xf numFmtId="4" fontId="51" fillId="55" borderId="60" xfId="0" applyNumberFormat="1" applyFont="1" applyFill="1" applyBorder="1" applyAlignment="1">
      <alignment horizontal="right"/>
    </xf>
    <xf numFmtId="0" fontId="51" fillId="0" borderId="60" xfId="0" applyFont="1" applyBorder="1" applyAlignment="1">
      <alignment horizontal="left" vertical="center"/>
    </xf>
    <xf numFmtId="3" fontId="51" fillId="54" borderId="60" xfId="0" applyNumberFormat="1" applyFont="1" applyFill="1" applyBorder="1" applyAlignment="1">
      <alignment horizontal="right" vertical="center"/>
    </xf>
    <xf numFmtId="3" fontId="51" fillId="55" borderId="60" xfId="0" applyNumberFormat="1" applyFont="1" applyFill="1" applyBorder="1" applyAlignment="1">
      <alignment horizontal="right" vertical="center"/>
    </xf>
    <xf numFmtId="0" fontId="47" fillId="0" borderId="62" xfId="0" applyFont="1" applyBorder="1" applyAlignment="1">
      <alignment horizontal="left" vertical="center"/>
    </xf>
    <xf numFmtId="3" fontId="47" fillId="54" borderId="62" xfId="0" applyNumberFormat="1" applyFont="1" applyFill="1" applyBorder="1" applyAlignment="1">
      <alignment horizontal="right" vertical="center"/>
    </xf>
    <xf numFmtId="3" fontId="47" fillId="55" borderId="62" xfId="0" applyNumberFormat="1" applyFont="1" applyFill="1" applyBorder="1" applyAlignment="1">
      <alignment horizontal="right" vertical="center"/>
    </xf>
    <xf numFmtId="0" fontId="51" fillId="0" borderId="60" xfId="0" applyFont="1" applyBorder="1" applyAlignment="1">
      <alignment horizontal="left" wrapText="1"/>
    </xf>
    <xf numFmtId="3" fontId="52" fillId="54" borderId="60" xfId="0" applyNumberFormat="1" applyFont="1" applyFill="1" applyBorder="1" applyAlignment="1">
      <alignment horizontal="right"/>
    </xf>
    <xf numFmtId="3" fontId="51" fillId="55" borderId="63" xfId="0" applyNumberFormat="1" applyFont="1" applyFill="1" applyBorder="1" applyAlignment="1">
      <alignment horizontal="right"/>
    </xf>
    <xf numFmtId="0" fontId="47" fillId="0" borderId="62" xfId="0" applyFont="1" applyBorder="1" applyAlignment="1">
      <alignment horizontal="left"/>
    </xf>
    <xf numFmtId="3" fontId="47" fillId="54" borderId="62" xfId="0" applyNumberFormat="1" applyFont="1" applyFill="1" applyBorder="1" applyAlignment="1">
      <alignment horizontal="right"/>
    </xf>
    <xf numFmtId="3" fontId="48" fillId="54" borderId="62" xfId="0" applyNumberFormat="1" applyFont="1" applyFill="1" applyBorder="1" applyAlignment="1">
      <alignment horizontal="right"/>
    </xf>
    <xf numFmtId="3" fontId="47" fillId="55" borderId="64" xfId="0" applyNumberFormat="1" applyFont="1" applyFill="1" applyBorder="1" applyAlignment="1">
      <alignment horizontal="right"/>
    </xf>
    <xf numFmtId="3" fontId="47" fillId="54" borderId="65" xfId="0" applyNumberFormat="1" applyFont="1" applyFill="1" applyBorder="1" applyAlignment="1">
      <alignment horizontal="right"/>
    </xf>
    <xf numFmtId="3" fontId="47" fillId="55" borderId="62" xfId="0" applyNumberFormat="1" applyFont="1" applyFill="1" applyBorder="1" applyAlignment="1">
      <alignment horizontal="right"/>
    </xf>
    <xf numFmtId="3" fontId="51" fillId="54" borderId="62" xfId="0" applyNumberFormat="1" applyFont="1" applyFill="1" applyBorder="1" applyAlignment="1">
      <alignment horizontal="right"/>
    </xf>
    <xf numFmtId="3" fontId="51" fillId="55" borderId="64" xfId="0" applyNumberFormat="1" applyFont="1" applyFill="1" applyBorder="1" applyAlignment="1">
      <alignment horizontal="right"/>
    </xf>
    <xf numFmtId="3" fontId="51" fillId="54" borderId="65" xfId="0" applyNumberFormat="1" applyFont="1" applyFill="1" applyBorder="1" applyAlignment="1">
      <alignment horizontal="right"/>
    </xf>
    <xf numFmtId="0" fontId="47" fillId="0" borderId="62" xfId="0" applyFont="1" applyBorder="1" applyAlignment="1">
      <alignment horizontal="left" wrapText="1"/>
    </xf>
    <xf numFmtId="3" fontId="51" fillId="54" borderId="66" xfId="0" applyNumberFormat="1" applyFont="1" applyFill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164" fontId="47" fillId="55" borderId="41" xfId="0" applyNumberFormat="1" applyFont="1" applyFill="1" applyBorder="1" applyAlignment="1">
      <alignment horizontal="right"/>
    </xf>
    <xf numFmtId="3" fontId="47" fillId="55" borderId="59" xfId="0" applyNumberFormat="1" applyFont="1" applyFill="1" applyBorder="1" applyAlignment="1">
      <alignment horizontal="right"/>
    </xf>
    <xf numFmtId="3" fontId="55" fillId="0" borderId="0" xfId="0" applyNumberFormat="1" applyFont="1"/>
    <xf numFmtId="0" fontId="55" fillId="0" borderId="0" xfId="0" applyFont="1"/>
    <xf numFmtId="0" fontId="56" fillId="0" borderId="0" xfId="0" applyFont="1"/>
    <xf numFmtId="165" fontId="52" fillId="0" borderId="8" xfId="0" applyNumberFormat="1" applyFont="1" applyBorder="1" applyAlignment="1">
      <alignment horizontal="right"/>
    </xf>
    <xf numFmtId="165" fontId="47" fillId="54" borderId="67" xfId="0" applyNumberFormat="1" applyFont="1" applyFill="1" applyBorder="1" applyAlignment="1">
      <alignment horizontal="right"/>
    </xf>
    <xf numFmtId="165" fontId="47" fillId="55" borderId="67" xfId="0" applyNumberFormat="1" applyFont="1" applyFill="1" applyBorder="1" applyAlignment="1">
      <alignment horizontal="right"/>
    </xf>
    <xf numFmtId="1" fontId="47" fillId="0" borderId="67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3" fontId="51" fillId="0" borderId="60" xfId="0" applyNumberFormat="1" applyFont="1" applyBorder="1" applyAlignment="1">
      <alignment horizontal="right"/>
    </xf>
    <xf numFmtId="3" fontId="47" fillId="0" borderId="44" xfId="0" applyNumberFormat="1" applyFont="1" applyBorder="1" applyAlignment="1">
      <alignment horizontal="right"/>
    </xf>
    <xf numFmtId="3" fontId="47" fillId="0" borderId="45" xfId="0" applyNumberFormat="1" applyFont="1" applyBorder="1" applyAlignment="1">
      <alignment horizontal="right"/>
    </xf>
    <xf numFmtId="0" fontId="47" fillId="54" borderId="36" xfId="0" applyFont="1" applyFill="1" applyBorder="1" applyAlignment="1">
      <alignment horizontal="right"/>
    </xf>
    <xf numFmtId="165" fontId="51" fillId="54" borderId="68" xfId="0" applyNumberFormat="1" applyFont="1" applyFill="1" applyBorder="1" applyAlignment="1">
      <alignment horizontal="right"/>
    </xf>
    <xf numFmtId="164" fontId="47" fillId="54" borderId="67" xfId="0" applyNumberFormat="1" applyFont="1" applyFill="1" applyBorder="1" applyAlignment="1">
      <alignment horizontal="right"/>
    </xf>
    <xf numFmtId="0" fontId="47" fillId="55" borderId="36" xfId="0" applyFont="1" applyFill="1" applyBorder="1" applyAlignment="1">
      <alignment horizontal="right"/>
    </xf>
    <xf numFmtId="165" fontId="51" fillId="55" borderId="68" xfId="0" applyNumberFormat="1" applyFont="1" applyFill="1" applyBorder="1" applyAlignment="1">
      <alignment horizontal="right"/>
    </xf>
    <xf numFmtId="165" fontId="47" fillId="55" borderId="41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" fillId="0" borderId="46" xfId="0" applyFont="1" applyBorder="1"/>
    <xf numFmtId="0" fontId="7" fillId="0" borderId="11" xfId="0" applyFont="1" applyBorder="1" applyAlignment="1">
      <alignment horizontal="left" vertical="center"/>
    </xf>
    <xf numFmtId="1" fontId="47" fillId="0" borderId="68" xfId="0" applyNumberFormat="1" applyFont="1" applyBorder="1" applyAlignment="1">
      <alignment horizontal="right"/>
    </xf>
    <xf numFmtId="3" fontId="47" fillId="54" borderId="66" xfId="0" applyNumberFormat="1" applyFont="1" applyFill="1" applyBorder="1" applyAlignment="1">
      <alignment horizontal="right" vertical="center"/>
    </xf>
    <xf numFmtId="3" fontId="47" fillId="55" borderId="66" xfId="0" applyNumberFormat="1" applyFont="1" applyFill="1" applyBorder="1" applyAlignment="1">
      <alignment horizontal="right" vertical="center"/>
    </xf>
    <xf numFmtId="3" fontId="51" fillId="54" borderId="69" xfId="0" applyNumberFormat="1" applyFont="1" applyFill="1" applyBorder="1" applyAlignment="1">
      <alignment horizontal="right"/>
    </xf>
    <xf numFmtId="3" fontId="52" fillId="54" borderId="69" xfId="0" applyNumberFormat="1" applyFont="1" applyFill="1" applyBorder="1" applyAlignment="1">
      <alignment horizontal="right"/>
    </xf>
    <xf numFmtId="3" fontId="52" fillId="54" borderId="66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38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38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38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2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46" xfId="0" applyFont="1" applyBorder="1" applyAlignment="1">
      <alignment horizontal="center" wrapText="1"/>
    </xf>
    <xf numFmtId="0" fontId="47" fillId="0" borderId="42" xfId="0" applyFont="1" applyBorder="1" applyAlignment="1">
      <alignment horizontal="center" wrapText="1"/>
    </xf>
    <xf numFmtId="0" fontId="47" fillId="0" borderId="51" xfId="0" applyFont="1" applyBorder="1" applyAlignment="1">
      <alignment horizontal="center"/>
    </xf>
    <xf numFmtId="0" fontId="47" fillId="0" borderId="46" xfId="0" applyFont="1" applyBorder="1" applyAlignment="1">
      <alignment horizontal="center"/>
    </xf>
  </cellXfs>
  <cellStyles count="98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Percent 2" xfId="97" xr:uid="{309097EE-AAF4-4A23-9FFC-1176705F43DC}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3 2" xfId="96" xr:uid="{DC3E65B5-064B-472C-B35F-A27AC41500CA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F2F2EA"/>
      <color rgb="FFEBDCFE"/>
      <color rgb="FF4D6277"/>
      <color rgb="FF9450F8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09375" defaultRowHeight="13.8" x14ac:dyDescent="0.25"/>
  <cols>
    <col min="1" max="1" width="2.6640625" style="2" customWidth="1"/>
    <col min="2" max="2" width="9.109375" style="2" customWidth="1"/>
    <col min="3" max="16384" width="9.109375" style="2"/>
  </cols>
  <sheetData>
    <row r="8" spans="2:7" ht="35.4" x14ac:dyDescent="0.6">
      <c r="B8" s="272" t="s">
        <v>0</v>
      </c>
      <c r="C8" s="272"/>
      <c r="D8" s="272"/>
      <c r="E8" s="272"/>
      <c r="F8" s="45"/>
      <c r="G8" s="45"/>
    </row>
    <row r="9" spans="2:7" ht="35.4" x14ac:dyDescent="0.6">
      <c r="B9" s="272" t="s">
        <v>1</v>
      </c>
      <c r="C9" s="272"/>
      <c r="D9" s="272"/>
      <c r="E9" s="272"/>
      <c r="F9" s="272"/>
      <c r="G9" s="272"/>
    </row>
    <row r="10" spans="2:7" ht="35.4" x14ac:dyDescent="0.6">
      <c r="B10" s="272" t="s">
        <v>136</v>
      </c>
      <c r="C10" s="272"/>
      <c r="D10" s="272"/>
      <c r="E10" s="272"/>
      <c r="F10" s="45"/>
      <c r="G10" s="45"/>
    </row>
    <row r="11" spans="2:7" ht="24.6" x14ac:dyDescent="0.4">
      <c r="B11" s="3"/>
    </row>
    <row r="20" spans="2:3" ht="18" x14ac:dyDescent="0.35">
      <c r="B20" s="46" t="s">
        <v>137</v>
      </c>
      <c r="C20" s="47"/>
    </row>
    <row r="21" spans="2:3" ht="17.399999999999999" x14ac:dyDescent="0.3">
      <c r="B21" s="48" t="s">
        <v>2</v>
      </c>
      <c r="C21" s="47"/>
    </row>
    <row r="23" spans="2:3" x14ac:dyDescent="0.25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2023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133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7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2" width="11.44140625" style="2"/>
    <col min="13" max="13" width="13" style="2" bestFit="1" customWidth="1"/>
    <col min="14" max="16384" width="11.44140625" style="2"/>
  </cols>
  <sheetData>
    <row r="6" spans="2:13" ht="17.399999999999999" x14ac:dyDescent="0.3">
      <c r="B6" s="49" t="s">
        <v>3</v>
      </c>
      <c r="C6" s="45"/>
      <c r="M6" s="34"/>
    </row>
    <row r="8" spans="2:13" x14ac:dyDescent="0.25">
      <c r="M8" s="34"/>
    </row>
    <row r="9" spans="2:13" x14ac:dyDescent="0.25">
      <c r="B9" s="4" t="s">
        <v>4</v>
      </c>
      <c r="C9" s="4" t="s">
        <v>191</v>
      </c>
    </row>
    <row r="10" spans="2:13" x14ac:dyDescent="0.25">
      <c r="B10" s="4"/>
      <c r="C10" s="4"/>
    </row>
    <row r="11" spans="2:13" x14ac:dyDescent="0.25">
      <c r="B11" s="4" t="s">
        <v>5</v>
      </c>
      <c r="C11" s="4" t="s">
        <v>187</v>
      </c>
    </row>
    <row r="12" spans="2:13" x14ac:dyDescent="0.25">
      <c r="B12" s="4"/>
      <c r="C12" s="4"/>
    </row>
    <row r="13" spans="2:13" x14ac:dyDescent="0.25">
      <c r="B13" s="4" t="s">
        <v>6</v>
      </c>
      <c r="C13" s="4" t="s">
        <v>138</v>
      </c>
    </row>
    <row r="14" spans="2:13" x14ac:dyDescent="0.25">
      <c r="B14" s="4"/>
      <c r="C14" s="4"/>
    </row>
    <row r="15" spans="2:13" x14ac:dyDescent="0.25">
      <c r="B15" s="4" t="s">
        <v>7</v>
      </c>
      <c r="C15" s="4" t="s">
        <v>188</v>
      </c>
    </row>
    <row r="16" spans="2:13" x14ac:dyDescent="0.25">
      <c r="B16" s="4"/>
      <c r="C16" s="4"/>
    </row>
    <row r="17" spans="2:5" x14ac:dyDescent="0.25">
      <c r="B17" s="4" t="s">
        <v>8</v>
      </c>
      <c r="C17" s="4" t="s">
        <v>139</v>
      </c>
      <c r="D17" s="4"/>
      <c r="E17" s="4"/>
    </row>
    <row r="18" spans="2:5" x14ac:dyDescent="0.25">
      <c r="B18" s="4"/>
      <c r="C18" s="4"/>
    </row>
    <row r="19" spans="2:5" x14ac:dyDescent="0.25">
      <c r="B19" s="4" t="s">
        <v>9</v>
      </c>
      <c r="C19" s="4" t="s">
        <v>189</v>
      </c>
      <c r="D19" s="4"/>
      <c r="E19" s="4"/>
    </row>
    <row r="20" spans="2:5" x14ac:dyDescent="0.25">
      <c r="B20" s="4"/>
      <c r="C20" s="4"/>
    </row>
    <row r="22" spans="2:5" x14ac:dyDescent="0.25">
      <c r="B22" s="4"/>
      <c r="C22" s="4"/>
      <c r="D22" s="4"/>
      <c r="E22" s="4"/>
    </row>
    <row r="23" spans="2:5" x14ac:dyDescent="0.25">
      <c r="B23" s="4"/>
      <c r="D23" s="4"/>
      <c r="E23" s="4"/>
    </row>
    <row r="24" spans="2:5" x14ac:dyDescent="0.25">
      <c r="B24" s="4"/>
      <c r="C24" s="4"/>
      <c r="D24" s="4"/>
      <c r="E24" s="4"/>
    </row>
    <row r="25" spans="2:5" x14ac:dyDescent="0.25">
      <c r="B25" s="4"/>
      <c r="C25" s="4"/>
      <c r="D25" s="4"/>
      <c r="E25" s="4"/>
    </row>
    <row r="26" spans="2:5" x14ac:dyDescent="0.25">
      <c r="B26" s="4"/>
      <c r="D26" s="4"/>
      <c r="E26" s="4"/>
    </row>
    <row r="27" spans="2:5" x14ac:dyDescent="0.25">
      <c r="B27" s="4"/>
      <c r="C27" s="4"/>
      <c r="D27" s="4"/>
      <c r="E27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L48"/>
  <sheetViews>
    <sheetView showGridLines="0" zoomScaleNormal="100" workbookViewId="0"/>
  </sheetViews>
  <sheetFormatPr defaultColWidth="9.109375" defaultRowHeight="13.8" x14ac:dyDescent="0.25"/>
  <cols>
    <col min="1" max="1" width="3.5546875" style="2" customWidth="1"/>
    <col min="2" max="2" width="37" style="2" customWidth="1"/>
    <col min="3" max="6" width="9.6640625" style="2" customWidth="1"/>
    <col min="7" max="7" width="9.109375" style="2"/>
    <col min="8" max="11" width="9.6640625" style="2" customWidth="1"/>
    <col min="12" max="12" width="9.109375" style="2"/>
    <col min="13" max="13" width="12.88671875" style="2" bestFit="1" customWidth="1"/>
    <col min="14" max="16384" width="9.109375" style="2"/>
  </cols>
  <sheetData>
    <row r="1" spans="1:12" ht="15.6" x14ac:dyDescent="0.3">
      <c r="B1" s="52" t="str">
        <f>'Table of contents'!C9</f>
        <v>Key Figures as of March 31, 2023 and 2022</v>
      </c>
      <c r="C1" s="43"/>
      <c r="D1" s="43"/>
      <c r="E1" s="43"/>
      <c r="F1" s="43"/>
    </row>
    <row r="2" spans="1:12" x14ac:dyDescent="0.25">
      <c r="B2" s="100" t="s">
        <v>10</v>
      </c>
      <c r="C2" s="41"/>
      <c r="D2" s="41"/>
      <c r="E2" s="41"/>
      <c r="F2" s="41"/>
    </row>
    <row r="3" spans="1:12" x14ac:dyDescent="0.25">
      <c r="A3" s="13"/>
      <c r="B3" s="101"/>
      <c r="C3" s="101"/>
      <c r="D3" s="101"/>
      <c r="E3" s="101"/>
      <c r="F3" s="101"/>
      <c r="G3" s="44"/>
      <c r="H3" s="44"/>
      <c r="I3" s="44"/>
      <c r="J3" s="44"/>
      <c r="K3" s="44"/>
      <c r="L3" s="44"/>
    </row>
    <row r="4" spans="1:12" ht="14.25" customHeight="1" x14ac:dyDescent="0.25">
      <c r="B4" s="53" t="s">
        <v>11</v>
      </c>
      <c r="C4" s="275" t="s">
        <v>143</v>
      </c>
      <c r="D4" s="275" t="s">
        <v>144</v>
      </c>
      <c r="E4" s="278" t="s">
        <v>12</v>
      </c>
      <c r="F4" s="273" t="s">
        <v>13</v>
      </c>
      <c r="G4" s="44"/>
    </row>
    <row r="5" spans="1:12" ht="20.100000000000001" customHeight="1" thickBot="1" x14ac:dyDescent="0.3">
      <c r="B5" s="69" t="s">
        <v>14</v>
      </c>
      <c r="C5" s="276"/>
      <c r="D5" s="276"/>
      <c r="E5" s="279"/>
      <c r="F5" s="274"/>
      <c r="G5" s="44"/>
    </row>
    <row r="6" spans="1:12" ht="15" customHeight="1" thickTop="1" thickBot="1" x14ac:dyDescent="0.3">
      <c r="B6" s="67" t="s">
        <v>183</v>
      </c>
      <c r="C6" s="68">
        <v>210.6</v>
      </c>
      <c r="D6" s="76">
        <v>206</v>
      </c>
      <c r="E6" s="195">
        <v>2</v>
      </c>
      <c r="F6" s="196">
        <v>2</v>
      </c>
      <c r="G6" s="44"/>
    </row>
    <row r="7" spans="1:12" ht="15" customHeight="1" x14ac:dyDescent="0.25">
      <c r="B7" s="192" t="s">
        <v>15</v>
      </c>
      <c r="C7" s="190">
        <v>169.8</v>
      </c>
      <c r="D7" s="191">
        <f>+D8+D9</f>
        <v>166.9</v>
      </c>
      <c r="E7" s="197">
        <v>2</v>
      </c>
      <c r="F7" s="198">
        <v>1</v>
      </c>
      <c r="G7" s="44"/>
    </row>
    <row r="8" spans="1:12" ht="15" customHeight="1" x14ac:dyDescent="0.25">
      <c r="B8" s="193" t="s">
        <v>172</v>
      </c>
      <c r="C8" s="65">
        <v>120.6</v>
      </c>
      <c r="D8" s="73">
        <v>110.9</v>
      </c>
      <c r="E8" s="199">
        <v>9</v>
      </c>
      <c r="F8" s="200">
        <v>8</v>
      </c>
      <c r="G8" s="44"/>
    </row>
    <row r="9" spans="1:12" ht="15" customHeight="1" x14ac:dyDescent="0.25">
      <c r="B9" s="194" t="s">
        <v>164</v>
      </c>
      <c r="C9" s="64">
        <v>49.3</v>
      </c>
      <c r="D9" s="72">
        <v>56</v>
      </c>
      <c r="E9" s="201">
        <v>-12</v>
      </c>
      <c r="F9" s="202">
        <v>-12</v>
      </c>
      <c r="G9" s="44"/>
    </row>
    <row r="10" spans="1:12" ht="6.75" customHeight="1" x14ac:dyDescent="0.25">
      <c r="B10" s="44"/>
      <c r="C10" s="55"/>
      <c r="D10" s="55"/>
      <c r="E10" s="203"/>
      <c r="F10" s="203"/>
      <c r="G10" s="44"/>
    </row>
    <row r="11" spans="1:12" ht="15" customHeight="1" x14ac:dyDescent="0.25">
      <c r="B11" s="193" t="s">
        <v>165</v>
      </c>
      <c r="C11" s="65">
        <v>50.4</v>
      </c>
      <c r="D11" s="73">
        <v>55.5</v>
      </c>
      <c r="E11" s="199">
        <v>-9</v>
      </c>
      <c r="F11" s="200">
        <v>-9</v>
      </c>
      <c r="G11" s="44"/>
    </row>
    <row r="12" spans="1:12" ht="15" customHeight="1" x14ac:dyDescent="0.25">
      <c r="B12" s="194" t="s">
        <v>166</v>
      </c>
      <c r="C12" s="64">
        <v>96.3</v>
      </c>
      <c r="D12" s="72">
        <v>97.5</v>
      </c>
      <c r="E12" s="201">
        <v>-1</v>
      </c>
      <c r="F12" s="202">
        <v>-2</v>
      </c>
      <c r="G12" s="44"/>
    </row>
    <row r="13" spans="1:12" ht="15" customHeight="1" x14ac:dyDescent="0.25">
      <c r="B13" s="194" t="s">
        <v>167</v>
      </c>
      <c r="C13" s="64">
        <v>23.2</v>
      </c>
      <c r="D13" s="72">
        <v>14</v>
      </c>
      <c r="E13" s="201">
        <v>66</v>
      </c>
      <c r="F13" s="202">
        <v>64</v>
      </c>
      <c r="G13" s="44"/>
    </row>
    <row r="14" spans="1:12" ht="6.75" customHeight="1" x14ac:dyDescent="0.25">
      <c r="B14" s="54"/>
      <c r="C14" s="55"/>
      <c r="D14" s="55"/>
      <c r="E14" s="203"/>
      <c r="F14" s="203"/>
      <c r="G14" s="44"/>
    </row>
    <row r="15" spans="1:12" ht="12" customHeight="1" x14ac:dyDescent="0.25">
      <c r="B15" s="54"/>
      <c r="C15" s="55"/>
      <c r="D15" s="55"/>
      <c r="E15" s="44"/>
      <c r="F15" s="44"/>
      <c r="G15" s="44"/>
      <c r="H15" s="44"/>
      <c r="I15" s="44"/>
      <c r="J15" s="44"/>
      <c r="K15" s="44"/>
    </row>
    <row r="16" spans="1:12" ht="35.1" customHeight="1" thickBot="1" x14ac:dyDescent="0.3">
      <c r="B16" s="54"/>
      <c r="C16" s="107" t="s">
        <v>140</v>
      </c>
      <c r="D16" s="107" t="s">
        <v>141</v>
      </c>
      <c r="E16" s="105" t="s">
        <v>142</v>
      </c>
      <c r="F16" s="105" t="s">
        <v>18</v>
      </c>
      <c r="G16" s="44"/>
      <c r="H16" s="44"/>
      <c r="I16" s="44"/>
      <c r="J16" s="44"/>
      <c r="K16" s="44"/>
    </row>
    <row r="17" spans="2:12" ht="15" customHeight="1" thickBot="1" x14ac:dyDescent="0.3">
      <c r="B17" s="67" t="s">
        <v>177</v>
      </c>
      <c r="C17" s="68">
        <v>704.3</v>
      </c>
      <c r="D17" s="76">
        <v>605.5</v>
      </c>
      <c r="E17" s="195">
        <v>16</v>
      </c>
      <c r="F17" s="196">
        <v>17</v>
      </c>
      <c r="G17" s="44"/>
      <c r="H17" s="44"/>
      <c r="I17" s="44"/>
      <c r="J17" s="44"/>
      <c r="K17" s="44"/>
    </row>
    <row r="18" spans="2:12" ht="15" customHeight="1" x14ac:dyDescent="0.25">
      <c r="B18" s="194" t="s">
        <v>178</v>
      </c>
      <c r="C18" s="65">
        <v>518.9</v>
      </c>
      <c r="D18" s="73">
        <v>429.4</v>
      </c>
      <c r="E18" s="201">
        <v>21</v>
      </c>
      <c r="F18" s="201">
        <v>21</v>
      </c>
      <c r="G18" s="44"/>
      <c r="H18" s="44"/>
      <c r="I18" s="44"/>
      <c r="J18" s="44"/>
      <c r="K18" s="44"/>
    </row>
    <row r="19" spans="2:12" ht="15" customHeight="1" x14ac:dyDescent="0.25">
      <c r="B19" s="194" t="s">
        <v>179</v>
      </c>
      <c r="C19" s="65">
        <v>185.4</v>
      </c>
      <c r="D19" s="73">
        <v>176.1</v>
      </c>
      <c r="E19" s="201">
        <v>5</v>
      </c>
      <c r="F19" s="201">
        <v>7</v>
      </c>
      <c r="G19" s="44"/>
      <c r="H19" s="44"/>
      <c r="I19" s="44"/>
      <c r="J19" s="44"/>
      <c r="K19" s="44"/>
    </row>
    <row r="20" spans="2:12" ht="12" customHeight="1" x14ac:dyDescent="0.25">
      <c r="B20" s="56"/>
      <c r="C20" s="55"/>
      <c r="D20" s="57"/>
      <c r="E20" s="58"/>
      <c r="F20" s="44"/>
      <c r="G20" s="44"/>
      <c r="H20" s="44"/>
      <c r="I20" s="44"/>
      <c r="J20" s="44"/>
      <c r="K20" s="44"/>
      <c r="L20" s="44"/>
    </row>
    <row r="21" spans="2:12" ht="27" customHeight="1" thickBot="1" x14ac:dyDescent="0.3">
      <c r="B21" s="56"/>
      <c r="C21" s="165" t="s">
        <v>143</v>
      </c>
      <c r="D21" s="165" t="s">
        <v>144</v>
      </c>
      <c r="E21" s="166" t="s">
        <v>19</v>
      </c>
      <c r="F21" s="44"/>
      <c r="G21" s="44"/>
      <c r="H21" s="44"/>
      <c r="I21" s="44"/>
    </row>
    <row r="22" spans="2:12" ht="25.2" customHeight="1" thickTop="1" thickBot="1" x14ac:dyDescent="0.3">
      <c r="B22" s="67" t="s">
        <v>20</v>
      </c>
      <c r="C22" s="255">
        <v>23.6</v>
      </c>
      <c r="D22" s="258">
        <v>40.9</v>
      </c>
      <c r="E22" s="204">
        <v>-42</v>
      </c>
      <c r="F22" s="44"/>
      <c r="G22" s="44"/>
      <c r="H22" s="44"/>
      <c r="I22" s="44"/>
    </row>
    <row r="23" spans="2:12" ht="15" customHeight="1" x14ac:dyDescent="0.25">
      <c r="B23" s="206" t="s">
        <v>173</v>
      </c>
      <c r="C23" s="256">
        <v>11.2</v>
      </c>
      <c r="D23" s="259">
        <v>19.899999999999999</v>
      </c>
      <c r="E23" s="247"/>
      <c r="F23" s="44"/>
      <c r="G23" s="44"/>
      <c r="H23" s="44"/>
      <c r="I23" s="44"/>
    </row>
    <row r="24" spans="2:12" ht="15" customHeight="1" x14ac:dyDescent="0.25">
      <c r="B24" s="59" t="s">
        <v>21</v>
      </c>
      <c r="C24" s="256">
        <v>-2.4</v>
      </c>
      <c r="D24" s="259">
        <v>8</v>
      </c>
      <c r="E24" s="201">
        <v>-130</v>
      </c>
      <c r="F24" s="44"/>
      <c r="G24" s="44"/>
      <c r="H24" s="44"/>
      <c r="I24" s="44"/>
    </row>
    <row r="25" spans="2:12" ht="15" customHeight="1" x14ac:dyDescent="0.25">
      <c r="B25" s="207" t="s">
        <v>168</v>
      </c>
      <c r="C25" s="256">
        <v>-2</v>
      </c>
      <c r="D25" s="259">
        <v>7.2</v>
      </c>
      <c r="E25" s="247"/>
      <c r="F25" s="44"/>
      <c r="G25" s="44"/>
      <c r="H25" s="44"/>
      <c r="I25" s="44"/>
    </row>
    <row r="26" spans="2:12" ht="15" customHeight="1" x14ac:dyDescent="0.25">
      <c r="B26" s="59" t="s">
        <v>22</v>
      </c>
      <c r="C26" s="256">
        <v>34</v>
      </c>
      <c r="D26" s="259">
        <v>38</v>
      </c>
      <c r="E26" s="201">
        <v>-11</v>
      </c>
      <c r="F26" s="44"/>
      <c r="G26" s="44"/>
      <c r="H26" s="44"/>
      <c r="I26" s="44"/>
    </row>
    <row r="27" spans="2:12" ht="15" customHeight="1" x14ac:dyDescent="0.25">
      <c r="B27" s="207" t="s">
        <v>168</v>
      </c>
      <c r="C27" s="256">
        <v>69</v>
      </c>
      <c r="D27" s="259">
        <v>67.8</v>
      </c>
      <c r="E27" s="247"/>
      <c r="F27" s="44"/>
      <c r="G27" s="44"/>
      <c r="H27" s="44"/>
      <c r="I27" s="44"/>
    </row>
    <row r="28" spans="2:12" ht="15" customHeight="1" thickBot="1" x14ac:dyDescent="0.3">
      <c r="B28" s="210" t="s">
        <v>174</v>
      </c>
      <c r="C28" s="257">
        <v>3.1</v>
      </c>
      <c r="D28" s="249">
        <v>30</v>
      </c>
      <c r="E28" s="241">
        <v>-90</v>
      </c>
      <c r="F28" s="44"/>
      <c r="G28" s="44"/>
      <c r="H28" s="44"/>
      <c r="I28" s="44"/>
    </row>
    <row r="29" spans="2:12" ht="15" customHeight="1" thickBot="1" x14ac:dyDescent="0.3">
      <c r="B29" s="70" t="s">
        <v>169</v>
      </c>
      <c r="C29" s="110">
        <v>13</v>
      </c>
      <c r="D29" s="260">
        <v>25.3</v>
      </c>
      <c r="E29" s="205">
        <v>-49</v>
      </c>
      <c r="F29" s="44"/>
      <c r="G29" s="44"/>
      <c r="H29" s="44"/>
      <c r="I29" s="44"/>
    </row>
    <row r="30" spans="2:12" ht="15" customHeight="1" thickBot="1" x14ac:dyDescent="0.3">
      <c r="B30" s="70" t="s">
        <v>184</v>
      </c>
      <c r="C30" s="71">
        <v>0.18</v>
      </c>
      <c r="D30" s="75">
        <v>0.34</v>
      </c>
      <c r="E30" s="205">
        <v>-48</v>
      </c>
      <c r="F30" s="44"/>
      <c r="G30" s="44"/>
      <c r="H30" s="44"/>
      <c r="I30" s="44"/>
    </row>
    <row r="31" spans="2:12" ht="15" customHeight="1" thickBot="1" x14ac:dyDescent="0.3">
      <c r="B31" s="67" t="s">
        <v>23</v>
      </c>
      <c r="C31" s="108">
        <v>26.5</v>
      </c>
      <c r="D31" s="109">
        <v>30.6</v>
      </c>
      <c r="E31" s="195">
        <v>-13</v>
      </c>
      <c r="F31" s="44"/>
      <c r="G31" s="44"/>
      <c r="H31" s="44"/>
      <c r="I31" s="44"/>
    </row>
    <row r="32" spans="2:12" ht="15" customHeight="1" x14ac:dyDescent="0.25">
      <c r="B32" s="60" t="s">
        <v>180</v>
      </c>
      <c r="C32" s="66">
        <v>-3.2</v>
      </c>
      <c r="D32" s="74">
        <v>-3.6</v>
      </c>
      <c r="E32" s="208">
        <f>(C32-D32)/D32*100</f>
        <v>-11.111111111111107</v>
      </c>
      <c r="F32" s="44"/>
      <c r="G32" s="44"/>
      <c r="H32" s="44"/>
      <c r="I32" s="44"/>
    </row>
    <row r="33" spans="2:12" ht="15" customHeight="1" x14ac:dyDescent="0.25">
      <c r="B33" s="60" t="s">
        <v>170</v>
      </c>
      <c r="C33" s="66">
        <v>-2.4</v>
      </c>
      <c r="D33" s="74">
        <v>-2.7</v>
      </c>
      <c r="E33" s="208">
        <f>(C33-D33)/D33*100</f>
        <v>-11.11111111111112</v>
      </c>
      <c r="F33" s="44"/>
      <c r="G33" s="44"/>
      <c r="H33" s="44"/>
      <c r="I33" s="44"/>
    </row>
    <row r="34" spans="2:12" ht="15" customHeight="1" thickBot="1" x14ac:dyDescent="0.3">
      <c r="B34" s="210" t="s">
        <v>25</v>
      </c>
      <c r="C34" s="248">
        <v>20.9</v>
      </c>
      <c r="D34" s="249">
        <v>24.3</v>
      </c>
      <c r="E34" s="250">
        <v>-14</v>
      </c>
      <c r="F34" s="44"/>
      <c r="G34" s="61"/>
      <c r="H34" s="61"/>
      <c r="I34" s="44"/>
    </row>
    <row r="35" spans="2:12" ht="15" customHeight="1" thickBot="1" x14ac:dyDescent="0.3">
      <c r="B35" s="70" t="s">
        <v>185</v>
      </c>
      <c r="C35" s="111">
        <v>0.28000000000000003</v>
      </c>
      <c r="D35" s="75">
        <v>0.33</v>
      </c>
      <c r="E35" s="205">
        <v>-14</v>
      </c>
      <c r="F35" s="44"/>
      <c r="G35" s="61"/>
      <c r="H35" s="61"/>
      <c r="I35" s="44"/>
    </row>
    <row r="36" spans="2:12" ht="35.1" customHeight="1" thickBot="1" x14ac:dyDescent="0.3">
      <c r="B36" s="67" t="s">
        <v>26</v>
      </c>
      <c r="C36" s="107" t="s">
        <v>140</v>
      </c>
      <c r="D36" s="107" t="s">
        <v>134</v>
      </c>
      <c r="E36" s="106" t="s">
        <v>19</v>
      </c>
      <c r="F36" s="44"/>
      <c r="G36" s="44"/>
      <c r="H36" s="44"/>
      <c r="I36" s="44"/>
      <c r="J36" s="44"/>
      <c r="K36" s="44"/>
      <c r="L36" s="44"/>
    </row>
    <row r="37" spans="2:12" ht="15" customHeight="1" thickBot="1" x14ac:dyDescent="0.3">
      <c r="B37" s="70" t="s">
        <v>27</v>
      </c>
      <c r="C37" s="110">
        <v>2628.2</v>
      </c>
      <c r="D37" s="242">
        <v>2678.4</v>
      </c>
      <c r="E37" s="205">
        <f>(C37-D37)/D37*100</f>
        <v>-1.8742532855436183</v>
      </c>
      <c r="F37" s="44"/>
      <c r="G37" s="44"/>
      <c r="H37" s="44"/>
      <c r="I37" s="44"/>
      <c r="J37" s="44"/>
      <c r="K37" s="44"/>
      <c r="L37" s="44"/>
    </row>
    <row r="38" spans="2:12" ht="15" customHeight="1" x14ac:dyDescent="0.25">
      <c r="B38" s="60" t="s">
        <v>28</v>
      </c>
      <c r="C38" s="66">
        <v>434.6</v>
      </c>
      <c r="D38" s="74">
        <v>427.1</v>
      </c>
      <c r="E38" s="208">
        <f>(C38-D38)/D38*100</f>
        <v>1.7560290330133459</v>
      </c>
      <c r="F38" s="44"/>
      <c r="G38" s="44"/>
      <c r="H38" s="44"/>
      <c r="I38" s="44"/>
      <c r="J38" s="44"/>
      <c r="K38" s="44"/>
      <c r="L38" s="44"/>
    </row>
    <row r="39" spans="2:12" ht="15" customHeight="1" x14ac:dyDescent="0.25">
      <c r="B39" s="62" t="s">
        <v>171</v>
      </c>
      <c r="C39" s="256">
        <v>-232.9</v>
      </c>
      <c r="D39" s="259">
        <v>-240</v>
      </c>
      <c r="E39" s="265">
        <f>(C39-D39)/D39*100</f>
        <v>-2.9583333333333308</v>
      </c>
      <c r="F39" s="44"/>
      <c r="G39" s="44"/>
      <c r="H39" s="44"/>
      <c r="I39" s="63"/>
      <c r="J39" s="63"/>
      <c r="K39" s="44"/>
      <c r="L39" s="44"/>
    </row>
    <row r="40" spans="2:12" ht="15" customHeight="1" thickBot="1" x14ac:dyDescent="0.3">
      <c r="B40" s="210" t="s">
        <v>29</v>
      </c>
      <c r="C40" s="211">
        <v>4848</v>
      </c>
      <c r="D40" s="243">
        <v>4996</v>
      </c>
      <c r="E40" s="209">
        <f>(C40-D40)/D40*100</f>
        <v>-2.9623698959167335</v>
      </c>
      <c r="F40" s="44"/>
      <c r="G40" s="44"/>
      <c r="H40" s="44"/>
      <c r="I40" s="44"/>
      <c r="J40" s="44"/>
      <c r="K40" s="44"/>
      <c r="L40" s="44"/>
    </row>
    <row r="41" spans="2:12" x14ac:dyDescent="0.25">
      <c r="B41" s="102"/>
      <c r="C41" s="103"/>
      <c r="D41" s="103"/>
      <c r="E41" s="103"/>
      <c r="F41" s="103"/>
      <c r="G41" s="44"/>
      <c r="H41" s="44"/>
      <c r="I41" s="44"/>
      <c r="J41" s="44"/>
      <c r="K41" s="44"/>
      <c r="L41" s="44"/>
    </row>
    <row r="42" spans="2:12" ht="12" customHeight="1" x14ac:dyDescent="0.25">
      <c r="B42" s="104" t="s">
        <v>186</v>
      </c>
      <c r="C42" s="104"/>
      <c r="D42" s="104"/>
      <c r="E42" s="104"/>
      <c r="F42" s="104"/>
      <c r="G42" s="44"/>
      <c r="H42" s="44"/>
      <c r="I42" s="44"/>
      <c r="J42" s="44"/>
      <c r="K42" s="44"/>
      <c r="L42" s="44"/>
    </row>
    <row r="43" spans="2:12" s="9" customFormat="1" ht="12" customHeight="1" x14ac:dyDescent="0.2">
      <c r="B43" s="104" t="s">
        <v>181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2:12" ht="12" customHeight="1" x14ac:dyDescent="0.25">
      <c r="B44" s="104" t="s">
        <v>190</v>
      </c>
      <c r="C44" s="104"/>
      <c r="D44" s="104"/>
      <c r="E44" s="104"/>
      <c r="F44" s="104"/>
      <c r="G44" s="44"/>
      <c r="H44" s="44"/>
      <c r="I44" s="44"/>
      <c r="J44" s="44"/>
      <c r="K44" s="44"/>
      <c r="L44" s="44"/>
    </row>
    <row r="45" spans="2:12" s="9" customFormat="1" ht="12" customHeight="1" x14ac:dyDescent="0.2">
      <c r="B45" s="104" t="s">
        <v>182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2:12" s="9" customFormat="1" ht="10.5" customHeight="1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2:12" ht="25.5" customHeight="1" x14ac:dyDescent="0.25">
      <c r="B47" s="277" t="s">
        <v>30</v>
      </c>
      <c r="C47" s="277"/>
      <c r="D47" s="277"/>
      <c r="E47" s="277"/>
      <c r="F47" s="277"/>
      <c r="G47" s="44"/>
      <c r="H47" s="44"/>
      <c r="I47" s="44"/>
      <c r="J47" s="44"/>
      <c r="K47" s="44"/>
      <c r="L47" s="44"/>
    </row>
    <row r="48" spans="2:12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</sheetData>
  <mergeCells count="5">
    <mergeCell ref="F4:F5"/>
    <mergeCell ref="C4:C5"/>
    <mergeCell ref="D4:D5"/>
    <mergeCell ref="B47:F47"/>
    <mergeCell ref="E4:E5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3"/>
  <sheetViews>
    <sheetView showGridLines="0" zoomScaleNormal="100" workbookViewId="0"/>
  </sheetViews>
  <sheetFormatPr defaultColWidth="9.109375" defaultRowHeight="13.8" x14ac:dyDescent="0.25"/>
  <cols>
    <col min="1" max="1" width="3.5546875" style="2" customWidth="1"/>
    <col min="2" max="2" width="44.5546875" style="2" customWidth="1"/>
    <col min="3" max="4" width="12.5546875" style="2" customWidth="1"/>
    <col min="5" max="5" width="6.88671875" style="2" bestFit="1" customWidth="1"/>
    <col min="6" max="7" width="12.5546875" style="2" customWidth="1"/>
    <col min="8" max="8" width="6.88671875" style="2" bestFit="1" customWidth="1"/>
    <col min="9" max="9" width="10.33203125" style="36" customWidth="1"/>
    <col min="10" max="16384" width="9.109375" style="2"/>
  </cols>
  <sheetData>
    <row r="1" spans="1:9" s="14" customFormat="1" ht="15.75" customHeight="1" x14ac:dyDescent="0.3">
      <c r="A1" s="15"/>
      <c r="B1" s="78" t="str">
        <f>'Table of contents'!C11</f>
        <v>Consolidated Income Statement for the First Quarter 2023 and 2022</v>
      </c>
      <c r="C1" s="42"/>
      <c r="D1" s="42"/>
      <c r="E1" s="42"/>
      <c r="F1" s="42"/>
      <c r="G1" s="42"/>
      <c r="H1" s="42"/>
      <c r="I1" s="35"/>
    </row>
    <row r="2" spans="1:9" ht="15" customHeight="1" x14ac:dyDescent="0.25">
      <c r="A2" s="10"/>
      <c r="B2" s="77" t="s">
        <v>10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82" t="s">
        <v>31</v>
      </c>
      <c r="C4" s="83" t="s">
        <v>143</v>
      </c>
      <c r="D4" s="83" t="s">
        <v>144</v>
      </c>
      <c r="E4" s="84" t="s">
        <v>19</v>
      </c>
      <c r="F4" s="37"/>
    </row>
    <row r="5" spans="1:9" s="9" customFormat="1" ht="15" customHeight="1" thickTop="1" x14ac:dyDescent="0.2">
      <c r="A5" s="12"/>
      <c r="B5" s="79" t="s">
        <v>145</v>
      </c>
      <c r="C5" s="88">
        <v>50374</v>
      </c>
      <c r="D5" s="92">
        <v>55511</v>
      </c>
      <c r="E5" s="251">
        <f>(C5-D5)/D5*100</f>
        <v>-9.2540217254237902</v>
      </c>
      <c r="F5" s="37"/>
    </row>
    <row r="6" spans="1:9" s="9" customFormat="1" ht="15" customHeight="1" x14ac:dyDescent="0.2">
      <c r="A6" s="12"/>
      <c r="B6" s="212" t="s">
        <v>146</v>
      </c>
      <c r="C6" s="88">
        <v>96306</v>
      </c>
      <c r="D6" s="214">
        <v>97459</v>
      </c>
      <c r="E6" s="251">
        <f t="shared" ref="E6:E10" si="0">(C6-D6)/D6*100</f>
        <v>-1.183061595132312</v>
      </c>
      <c r="F6" s="37"/>
    </row>
    <row r="7" spans="1:9" s="9" customFormat="1" ht="15" customHeight="1" x14ac:dyDescent="0.2">
      <c r="A7" s="12"/>
      <c r="B7" s="212" t="s">
        <v>147</v>
      </c>
      <c r="C7" s="88">
        <v>23170</v>
      </c>
      <c r="D7" s="214">
        <v>13967</v>
      </c>
      <c r="E7" s="251">
        <f t="shared" si="0"/>
        <v>65.891028853726638</v>
      </c>
      <c r="F7" s="37"/>
    </row>
    <row r="8" spans="1:9" s="9" customFormat="1" ht="15" customHeight="1" x14ac:dyDescent="0.2">
      <c r="A8" s="12"/>
      <c r="B8" s="212" t="s">
        <v>15</v>
      </c>
      <c r="C8" s="213">
        <f>SUM(C5:C7)</f>
        <v>169850</v>
      </c>
      <c r="D8" s="214">
        <f>SUM(D5:D7)</f>
        <v>166937</v>
      </c>
      <c r="E8" s="251">
        <f t="shared" si="0"/>
        <v>1.744969659212757</v>
      </c>
      <c r="F8" s="37"/>
    </row>
    <row r="9" spans="1:9" s="9" customFormat="1" ht="15" customHeight="1" x14ac:dyDescent="0.2">
      <c r="A9" s="12"/>
      <c r="B9" s="212" t="s">
        <v>32</v>
      </c>
      <c r="C9" s="88">
        <v>40733</v>
      </c>
      <c r="D9" s="214">
        <v>39092</v>
      </c>
      <c r="E9" s="251">
        <f t="shared" si="0"/>
        <v>4.1977898291210476</v>
      </c>
      <c r="F9" s="37"/>
    </row>
    <row r="10" spans="1:9" s="9" customFormat="1" ht="15" customHeight="1" x14ac:dyDescent="0.2">
      <c r="A10" s="12"/>
      <c r="B10" s="212" t="s">
        <v>33</v>
      </c>
      <c r="C10" s="88">
        <v>0</v>
      </c>
      <c r="D10" s="214">
        <v>3</v>
      </c>
      <c r="E10" s="251">
        <f t="shared" si="0"/>
        <v>-100</v>
      </c>
      <c r="F10" s="37"/>
    </row>
    <row r="11" spans="1:9" s="9" customFormat="1" ht="15" customHeight="1" thickBot="1" x14ac:dyDescent="0.25">
      <c r="A11" s="12"/>
      <c r="B11" s="85" t="s">
        <v>34</v>
      </c>
      <c r="C11" s="89">
        <f>SUM(C8:C10)</f>
        <v>210583</v>
      </c>
      <c r="D11" s="93">
        <f>SUM(D8:D10)</f>
        <v>206032</v>
      </c>
      <c r="E11" s="253">
        <f>(C11-D11)/D11*100</f>
        <v>2.2088801739535606</v>
      </c>
      <c r="F11" s="37"/>
    </row>
    <row r="12" spans="1:9" s="9" customFormat="1" ht="25.2" customHeight="1" x14ac:dyDescent="0.2">
      <c r="A12" s="12"/>
      <c r="B12" s="79" t="s">
        <v>35</v>
      </c>
      <c r="C12" s="88">
        <v>-61064</v>
      </c>
      <c r="D12" s="92">
        <v>-49271</v>
      </c>
      <c r="E12" s="251">
        <f t="shared" ref="E12:E30" si="1">(C12-D12)/D12*100</f>
        <v>23.934971890158511</v>
      </c>
      <c r="F12" s="37"/>
    </row>
    <row r="13" spans="1:9" s="9" customFormat="1" ht="15" customHeight="1" thickBot="1" x14ac:dyDescent="0.25">
      <c r="A13" s="12"/>
      <c r="B13" s="85" t="s">
        <v>36</v>
      </c>
      <c r="C13" s="89">
        <f>+C11+C12</f>
        <v>149519</v>
      </c>
      <c r="D13" s="93">
        <f>+D11+D12</f>
        <v>156761</v>
      </c>
      <c r="E13" s="253">
        <f t="shared" si="1"/>
        <v>-4.619771499288726</v>
      </c>
      <c r="F13" s="37"/>
    </row>
    <row r="14" spans="1:9" s="9" customFormat="1" ht="25.2" customHeight="1" x14ac:dyDescent="0.2">
      <c r="A14" s="12"/>
      <c r="B14" s="79" t="s">
        <v>37</v>
      </c>
      <c r="C14" s="88">
        <v>-49448</v>
      </c>
      <c r="D14" s="92">
        <v>-40919</v>
      </c>
      <c r="E14" s="251">
        <f t="shared" si="1"/>
        <v>20.843617879224809</v>
      </c>
      <c r="F14" s="37"/>
    </row>
    <row r="15" spans="1:9" s="9" customFormat="1" ht="15" customHeight="1" x14ac:dyDescent="0.2">
      <c r="A15" s="12"/>
      <c r="B15" s="212" t="s">
        <v>160</v>
      </c>
      <c r="C15" s="88">
        <v>-72659</v>
      </c>
      <c r="D15" s="214">
        <v>-67056</v>
      </c>
      <c r="E15" s="252">
        <f t="shared" si="1"/>
        <v>8.3557026962538785</v>
      </c>
      <c r="F15" s="37"/>
    </row>
    <row r="16" spans="1:9" s="9" customFormat="1" ht="15" customHeight="1" x14ac:dyDescent="0.2">
      <c r="A16" s="12"/>
      <c r="B16" s="212" t="s">
        <v>38</v>
      </c>
      <c r="C16" s="88">
        <v>-17493</v>
      </c>
      <c r="D16" s="216">
        <v>-22754</v>
      </c>
      <c r="E16" s="252">
        <f t="shared" si="1"/>
        <v>-23.121209457677772</v>
      </c>
      <c r="F16" s="37"/>
    </row>
    <row r="17" spans="1:6" s="9" customFormat="1" ht="15" customHeight="1" x14ac:dyDescent="0.2">
      <c r="A17" s="12"/>
      <c r="B17" s="212" t="s">
        <v>39</v>
      </c>
      <c r="C17" s="88">
        <v>3819</v>
      </c>
      <c r="D17" s="216">
        <v>13540</v>
      </c>
      <c r="E17" s="252">
        <f t="shared" si="1"/>
        <v>-71.794682422451999</v>
      </c>
      <c r="F17" s="37"/>
    </row>
    <row r="18" spans="1:6" s="9" customFormat="1" ht="15" customHeight="1" x14ac:dyDescent="0.2">
      <c r="A18" s="12"/>
      <c r="B18" s="212" t="s">
        <v>40</v>
      </c>
      <c r="C18" s="88">
        <v>-10658</v>
      </c>
      <c r="D18" s="216">
        <v>-9552</v>
      </c>
      <c r="E18" s="252">
        <f t="shared" si="1"/>
        <v>11.578726968174205</v>
      </c>
      <c r="F18" s="37"/>
    </row>
    <row r="19" spans="1:6" s="9" customFormat="1" ht="15" customHeight="1" x14ac:dyDescent="0.2">
      <c r="A19" s="12"/>
      <c r="B19" s="212" t="s">
        <v>41</v>
      </c>
      <c r="C19" s="88">
        <v>-1216</v>
      </c>
      <c r="D19" s="214">
        <v>-1065</v>
      </c>
      <c r="E19" s="252">
        <f t="shared" si="1"/>
        <v>14.178403755868544</v>
      </c>
      <c r="F19" s="37"/>
    </row>
    <row r="20" spans="1:6" s="9" customFormat="1" ht="15" customHeight="1" thickBot="1" x14ac:dyDescent="0.25">
      <c r="A20" s="12"/>
      <c r="B20" s="85" t="s">
        <v>42</v>
      </c>
      <c r="C20" s="89">
        <f>SUM(C13:C19)</f>
        <v>1864</v>
      </c>
      <c r="D20" s="93">
        <f>SUM(D13:D19)</f>
        <v>28955</v>
      </c>
      <c r="E20" s="253">
        <f t="shared" si="1"/>
        <v>-93.562424451735453</v>
      </c>
      <c r="F20" s="37"/>
    </row>
    <row r="21" spans="1:6" s="9" customFormat="1" ht="15" customHeight="1" x14ac:dyDescent="0.2">
      <c r="A21" s="12"/>
      <c r="B21" s="79" t="s">
        <v>43</v>
      </c>
      <c r="C21" s="88">
        <v>5941</v>
      </c>
      <c r="D21" s="92">
        <v>2150</v>
      </c>
      <c r="E21" s="251">
        <f t="shared" si="1"/>
        <v>176.32558139534885</v>
      </c>
      <c r="F21" s="37"/>
    </row>
    <row r="22" spans="1:6" s="9" customFormat="1" ht="15" customHeight="1" x14ac:dyDescent="0.2">
      <c r="A22" s="12"/>
      <c r="B22" s="212" t="s">
        <v>44</v>
      </c>
      <c r="C22" s="88">
        <v>-6355</v>
      </c>
      <c r="D22" s="214">
        <v>-5592</v>
      </c>
      <c r="E22" s="252">
        <f t="shared" si="1"/>
        <v>13.644492131616595</v>
      </c>
      <c r="F22" s="37"/>
    </row>
    <row r="23" spans="1:6" s="9" customFormat="1" ht="15" customHeight="1" thickBot="1" x14ac:dyDescent="0.25">
      <c r="A23" s="12"/>
      <c r="B23" s="85" t="s">
        <v>45</v>
      </c>
      <c r="C23" s="89">
        <f>SUM(C21:C22)</f>
        <v>-414</v>
      </c>
      <c r="D23" s="93">
        <f>SUM(D21:D22)</f>
        <v>-3442</v>
      </c>
      <c r="E23" s="253">
        <f t="shared" si="1"/>
        <v>-87.972109238814639</v>
      </c>
      <c r="F23" s="37"/>
    </row>
    <row r="24" spans="1:6" s="9" customFormat="1" ht="15" customHeight="1" thickBot="1" x14ac:dyDescent="0.25">
      <c r="A24" s="12"/>
      <c r="B24" s="86" t="s">
        <v>46</v>
      </c>
      <c r="C24" s="90">
        <f>+C23+C20</f>
        <v>1450</v>
      </c>
      <c r="D24" s="94">
        <f>+D23+D20</f>
        <v>25513</v>
      </c>
      <c r="E24" s="254">
        <f t="shared" si="1"/>
        <v>-94.316622898130362</v>
      </c>
      <c r="F24" s="37"/>
    </row>
    <row r="25" spans="1:6" s="9" customFormat="1" ht="15" customHeight="1" x14ac:dyDescent="0.2">
      <c r="A25" s="12"/>
      <c r="B25" s="79" t="s">
        <v>47</v>
      </c>
      <c r="C25" s="88">
        <v>-591</v>
      </c>
      <c r="D25" s="92">
        <v>-7751</v>
      </c>
      <c r="E25" s="251">
        <f t="shared" si="1"/>
        <v>-92.375177396464963</v>
      </c>
      <c r="F25" s="37"/>
    </row>
    <row r="26" spans="1:6" s="9" customFormat="1" ht="15" customHeight="1" thickBot="1" x14ac:dyDescent="0.25">
      <c r="A26" s="12"/>
      <c r="B26" s="85" t="s">
        <v>48</v>
      </c>
      <c r="C26" s="89">
        <f>SUM(C24:C25)</f>
        <v>859</v>
      </c>
      <c r="D26" s="93">
        <f>SUM(D24:D25)</f>
        <v>17762</v>
      </c>
      <c r="E26" s="253">
        <f t="shared" si="1"/>
        <v>-95.16383290170026</v>
      </c>
      <c r="F26" s="37"/>
    </row>
    <row r="27" spans="1:6" s="9" customFormat="1" ht="15" customHeight="1" x14ac:dyDescent="0.2">
      <c r="A27" s="12"/>
      <c r="B27" s="87" t="s">
        <v>49</v>
      </c>
      <c r="C27" s="88">
        <f>+C26-C28</f>
        <v>859</v>
      </c>
      <c r="D27" s="92">
        <v>17626</v>
      </c>
      <c r="E27" s="251">
        <f t="shared" si="1"/>
        <v>-95.126517644388969</v>
      </c>
      <c r="F27" s="37"/>
    </row>
    <row r="28" spans="1:6" s="9" customFormat="1" ht="15" customHeight="1" x14ac:dyDescent="0.2">
      <c r="A28" s="12"/>
      <c r="B28" s="217" t="s">
        <v>50</v>
      </c>
      <c r="C28" s="88">
        <v>0</v>
      </c>
      <c r="D28" s="218">
        <v>136</v>
      </c>
      <c r="E28" s="251">
        <f t="shared" si="1"/>
        <v>-100</v>
      </c>
      <c r="F28" s="37"/>
    </row>
    <row r="29" spans="1:6" s="9" customFormat="1" ht="25.2" customHeight="1" x14ac:dyDescent="0.2">
      <c r="A29" s="12"/>
      <c r="B29" s="79" t="s">
        <v>51</v>
      </c>
      <c r="C29" s="91">
        <f>ROUND((C27/C31*1000),2)</f>
        <v>0.01</v>
      </c>
      <c r="D29" s="95">
        <f>ROUND((D27/D31*1000),2)</f>
        <v>0.24</v>
      </c>
      <c r="E29" s="251">
        <f t="shared" si="1"/>
        <v>-95.833333333333329</v>
      </c>
      <c r="F29" s="37"/>
    </row>
    <row r="30" spans="1:6" s="9" customFormat="1" ht="15" customHeight="1" x14ac:dyDescent="0.2">
      <c r="A30" s="12"/>
      <c r="B30" s="212" t="s">
        <v>52</v>
      </c>
      <c r="C30" s="219">
        <f>ROUND((C27/C32*1000),2)</f>
        <v>0.01</v>
      </c>
      <c r="D30" s="220">
        <v>0.24</v>
      </c>
      <c r="E30" s="252">
        <f t="shared" si="1"/>
        <v>-95.833333333333329</v>
      </c>
      <c r="F30" s="37"/>
    </row>
    <row r="31" spans="1:6" s="9" customFormat="1" ht="25.2" customHeight="1" x14ac:dyDescent="0.2">
      <c r="A31" s="12"/>
      <c r="B31" s="212" t="s">
        <v>53</v>
      </c>
      <c r="C31" s="213">
        <v>73979889</v>
      </c>
      <c r="D31" s="214">
        <v>73979889</v>
      </c>
      <c r="E31" s="252" t="s">
        <v>54</v>
      </c>
      <c r="F31" s="37"/>
    </row>
    <row r="32" spans="1:6" s="9" customFormat="1" ht="15" customHeight="1" x14ac:dyDescent="0.2">
      <c r="A32" s="12"/>
      <c r="B32" s="212" t="s">
        <v>55</v>
      </c>
      <c r="C32" s="213">
        <v>73979889</v>
      </c>
      <c r="D32" s="214">
        <v>77678858</v>
      </c>
      <c r="E32" s="252" t="s">
        <v>54</v>
      </c>
      <c r="F32" s="37"/>
    </row>
    <row r="33" spans="1:9" x14ac:dyDescent="0.25">
      <c r="A33" s="10"/>
      <c r="B33" s="80"/>
      <c r="C33" s="81"/>
      <c r="D33" s="80"/>
      <c r="E33" s="80"/>
      <c r="F33" s="81"/>
      <c r="G33" s="80"/>
      <c r="H33" s="80"/>
    </row>
    <row r="34" spans="1:9" s="244" customFormat="1" ht="16.8" x14ac:dyDescent="0.4"/>
    <row r="35" spans="1:9" s="244" customFormat="1" ht="16.8" x14ac:dyDescent="0.4"/>
    <row r="36" spans="1:9" s="244" customFormat="1" ht="16.8" x14ac:dyDescent="0.4"/>
    <row r="37" spans="1:9" s="244" customFormat="1" ht="16.8" x14ac:dyDescent="0.4"/>
    <row r="38" spans="1:9" s="245" customFormat="1" ht="16.8" x14ac:dyDescent="0.4">
      <c r="I38" s="246"/>
    </row>
    <row r="43" spans="1:9" x14ac:dyDescent="0.25">
      <c r="D43" s="2" t="s">
        <v>56</v>
      </c>
      <c r="G43" s="2" t="s">
        <v>56</v>
      </c>
    </row>
  </sheetData>
  <pageMargins left="0.43307086614173229" right="0.23622047244094491" top="0.74803149606299213" bottom="0.74803149606299213" header="0.31496062992125984" footer="0.31496062992125984"/>
  <pageSetup paperSize="9" scale="86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7"/>
  <sheetViews>
    <sheetView showGridLines="0" zoomScaleNormal="100" workbookViewId="0"/>
  </sheetViews>
  <sheetFormatPr defaultColWidth="9.109375" defaultRowHeight="13.8" x14ac:dyDescent="0.3"/>
  <cols>
    <col min="1" max="1" width="3.5546875" style="6" customWidth="1"/>
    <col min="2" max="2" width="57.5546875" style="6" customWidth="1"/>
    <col min="3" max="4" width="15.5546875" style="183" customWidth="1"/>
    <col min="5" max="5" width="7" style="6" customWidth="1"/>
    <col min="6" max="16384" width="9.109375" style="6"/>
  </cols>
  <sheetData>
    <row r="1" spans="1:7" s="17" customFormat="1" ht="15" customHeight="1" x14ac:dyDescent="0.3">
      <c r="B1" s="96" t="str">
        <f>+'Table of contents'!C13</f>
        <v>Consolidated Balance Sheet as of March 31, 2023 and December 31, 2022</v>
      </c>
      <c r="C1" s="180"/>
      <c r="D1" s="180"/>
    </row>
    <row r="2" spans="1:7" ht="15" customHeight="1" x14ac:dyDescent="0.3">
      <c r="B2" s="280" t="s">
        <v>10</v>
      </c>
      <c r="C2" s="280"/>
      <c r="D2" s="181"/>
    </row>
    <row r="3" spans="1:7" ht="15" customHeight="1" x14ac:dyDescent="0.3">
      <c r="B3" s="262"/>
      <c r="C3" s="261"/>
      <c r="D3" s="181"/>
    </row>
    <row r="4" spans="1:7" x14ac:dyDescent="0.3">
      <c r="B4" s="264" t="s">
        <v>175</v>
      </c>
      <c r="C4" s="261"/>
      <c r="D4" s="181"/>
    </row>
    <row r="5" spans="1:7" s="9" customFormat="1" ht="10.8" thickBot="1" x14ac:dyDescent="0.25">
      <c r="A5" s="123"/>
      <c r="B5" s="263" t="s">
        <v>31</v>
      </c>
      <c r="C5" s="127" t="s">
        <v>140</v>
      </c>
      <c r="D5" s="127" t="s">
        <v>134</v>
      </c>
      <c r="E5" s="12"/>
    </row>
    <row r="6" spans="1:7" s="18" customFormat="1" ht="15" customHeight="1" thickTop="1" thickBot="1" x14ac:dyDescent="0.35">
      <c r="A6" s="21"/>
      <c r="B6" s="184" t="s">
        <v>57</v>
      </c>
      <c r="C6" s="185"/>
      <c r="D6" s="186"/>
      <c r="E6" s="21"/>
    </row>
    <row r="7" spans="1:7" s="18" customFormat="1" ht="15" customHeight="1" x14ac:dyDescent="0.3">
      <c r="A7" s="21"/>
      <c r="B7" s="97" t="s">
        <v>28</v>
      </c>
      <c r="C7" s="113">
        <v>434559</v>
      </c>
      <c r="D7" s="116">
        <v>427105</v>
      </c>
      <c r="E7" s="20"/>
      <c r="F7" s="20"/>
      <c r="G7" s="20"/>
    </row>
    <row r="8" spans="1:7" s="18" customFormat="1" ht="15" customHeight="1" x14ac:dyDescent="0.3">
      <c r="A8" s="21"/>
      <c r="B8" s="221" t="s">
        <v>58</v>
      </c>
      <c r="C8" s="222">
        <v>2812</v>
      </c>
      <c r="D8" s="223">
        <v>2551</v>
      </c>
      <c r="E8" s="21"/>
    </row>
    <row r="9" spans="1:7" s="18" customFormat="1" ht="15" customHeight="1" x14ac:dyDescent="0.3">
      <c r="A9" s="21"/>
      <c r="B9" s="221" t="s">
        <v>149</v>
      </c>
      <c r="C9" s="222">
        <v>233169</v>
      </c>
      <c r="D9" s="223">
        <v>251799</v>
      </c>
      <c r="E9" s="21"/>
    </row>
    <row r="10" spans="1:7" s="18" customFormat="1" ht="15" customHeight="1" x14ac:dyDescent="0.3">
      <c r="A10" s="21"/>
      <c r="B10" s="221" t="s">
        <v>59</v>
      </c>
      <c r="C10" s="222">
        <v>58455</v>
      </c>
      <c r="D10" s="223">
        <v>51987</v>
      </c>
      <c r="E10" s="21"/>
    </row>
    <row r="11" spans="1:7" s="18" customFormat="1" ht="15" customHeight="1" x14ac:dyDescent="0.3">
      <c r="A11" s="21"/>
      <c r="B11" s="221" t="s">
        <v>60</v>
      </c>
      <c r="C11" s="222">
        <v>35037</v>
      </c>
      <c r="D11" s="223">
        <v>36505</v>
      </c>
      <c r="E11" s="21"/>
    </row>
    <row r="12" spans="1:7" s="18" customFormat="1" ht="15" customHeight="1" x14ac:dyDescent="0.3">
      <c r="A12" s="21"/>
      <c r="B12" s="98"/>
      <c r="C12" s="266">
        <f>SUM(C7:C11)</f>
        <v>764032</v>
      </c>
      <c r="D12" s="267">
        <f>SUM(D7:D11)</f>
        <v>769947</v>
      </c>
      <c r="E12" s="21"/>
    </row>
    <row r="13" spans="1:7" s="18" customFormat="1" ht="15" customHeight="1" thickBot="1" x14ac:dyDescent="0.35">
      <c r="A13" s="21"/>
      <c r="B13" s="224" t="s">
        <v>61</v>
      </c>
      <c r="C13" s="225"/>
      <c r="D13" s="226"/>
      <c r="E13" s="21"/>
    </row>
    <row r="14" spans="1:7" s="18" customFormat="1" ht="15" customHeight="1" x14ac:dyDescent="0.3">
      <c r="A14" s="21"/>
      <c r="B14" s="97" t="s">
        <v>62</v>
      </c>
      <c r="C14" s="113">
        <v>209258</v>
      </c>
      <c r="D14" s="116">
        <v>221702</v>
      </c>
      <c r="E14" s="21"/>
    </row>
    <row r="15" spans="1:7" s="18" customFormat="1" ht="15" customHeight="1" x14ac:dyDescent="0.3">
      <c r="A15" s="21"/>
      <c r="B15" s="221" t="s">
        <v>63</v>
      </c>
      <c r="C15" s="222">
        <v>1363820</v>
      </c>
      <c r="D15" s="223">
        <v>1381828</v>
      </c>
      <c r="E15" s="21"/>
    </row>
    <row r="16" spans="1:7" s="18" customFormat="1" ht="15" customHeight="1" x14ac:dyDescent="0.3">
      <c r="A16" s="21"/>
      <c r="B16" s="221" t="s">
        <v>150</v>
      </c>
      <c r="C16" s="222">
        <v>73906</v>
      </c>
      <c r="D16" s="223">
        <v>76005</v>
      </c>
      <c r="E16" s="21"/>
    </row>
    <row r="17" spans="1:5" s="18" customFormat="1" ht="15" customHeight="1" x14ac:dyDescent="0.3">
      <c r="A17" s="21"/>
      <c r="B17" s="221" t="s">
        <v>64</v>
      </c>
      <c r="C17" s="222">
        <v>5574</v>
      </c>
      <c r="D17" s="223">
        <v>5635</v>
      </c>
      <c r="E17" s="21"/>
    </row>
    <row r="18" spans="1:5" s="18" customFormat="1" ht="15" customHeight="1" x14ac:dyDescent="0.3">
      <c r="A18" s="21"/>
      <c r="B18" s="221" t="s">
        <v>58</v>
      </c>
      <c r="C18" s="222">
        <v>10453</v>
      </c>
      <c r="D18" s="223">
        <v>9823</v>
      </c>
      <c r="E18" s="21"/>
    </row>
    <row r="19" spans="1:5" s="18" customFormat="1" ht="15" customHeight="1" x14ac:dyDescent="0.3">
      <c r="A19" s="21"/>
      <c r="B19" s="221" t="s">
        <v>149</v>
      </c>
      <c r="C19" s="222">
        <v>126701</v>
      </c>
      <c r="D19" s="223">
        <v>135848</v>
      </c>
      <c r="E19" s="21"/>
    </row>
    <row r="20" spans="1:5" s="18" customFormat="1" ht="15" customHeight="1" x14ac:dyDescent="0.3">
      <c r="A20" s="21"/>
      <c r="B20" s="221" t="s">
        <v>59</v>
      </c>
      <c r="C20" s="222">
        <v>50237</v>
      </c>
      <c r="D20" s="223">
        <v>52812</v>
      </c>
      <c r="E20" s="21"/>
    </row>
    <row r="21" spans="1:5" s="18" customFormat="1" ht="15" customHeight="1" x14ac:dyDescent="0.3">
      <c r="A21" s="21"/>
      <c r="B21" s="221" t="s">
        <v>60</v>
      </c>
      <c r="C21" s="222">
        <v>16145</v>
      </c>
      <c r="D21" s="223">
        <v>15748</v>
      </c>
      <c r="E21" s="21"/>
    </row>
    <row r="22" spans="1:5" s="18" customFormat="1" ht="15" customHeight="1" x14ac:dyDescent="0.3">
      <c r="A22" s="21"/>
      <c r="B22" s="221" t="s">
        <v>65</v>
      </c>
      <c r="C22" s="222">
        <v>8026</v>
      </c>
      <c r="D22" s="223">
        <v>9057</v>
      </c>
      <c r="E22" s="21"/>
    </row>
    <row r="23" spans="1:5" s="18" customFormat="1" ht="15" customHeight="1" x14ac:dyDescent="0.3">
      <c r="A23" s="21"/>
      <c r="B23" s="98"/>
      <c r="C23" s="266">
        <f>SUM(C14:C22)</f>
        <v>1864120</v>
      </c>
      <c r="D23" s="267">
        <f>SUM(D14:D22)</f>
        <v>1908458</v>
      </c>
      <c r="E23" s="21"/>
    </row>
    <row r="24" spans="1:5" s="18" customFormat="1" ht="15" customHeight="1" thickBot="1" x14ac:dyDescent="0.35">
      <c r="A24" s="21"/>
      <c r="B24" s="117" t="s">
        <v>27</v>
      </c>
      <c r="C24" s="118">
        <f>+C12+C23</f>
        <v>2628152</v>
      </c>
      <c r="D24" s="119">
        <f>+D12+D23</f>
        <v>2678405</v>
      </c>
      <c r="E24" s="21"/>
    </row>
    <row r="25" spans="1:5" s="18" customFormat="1" ht="14.25" customHeight="1" x14ac:dyDescent="0.3">
      <c r="C25" s="19"/>
      <c r="D25" s="19"/>
    </row>
    <row r="26" spans="1:5" x14ac:dyDescent="0.3">
      <c r="B26" s="264" t="s">
        <v>176</v>
      </c>
      <c r="C26" s="261"/>
      <c r="D26" s="181"/>
    </row>
    <row r="27" spans="1:5" s="9" customFormat="1" ht="10.8" thickBot="1" x14ac:dyDescent="0.25">
      <c r="A27" s="123"/>
      <c r="B27" s="263" t="s">
        <v>31</v>
      </c>
      <c r="C27" s="127" t="s">
        <v>140</v>
      </c>
      <c r="D27" s="127" t="s">
        <v>134</v>
      </c>
      <c r="E27" s="12"/>
    </row>
    <row r="28" spans="1:5" s="18" customFormat="1" ht="15" customHeight="1" thickTop="1" thickBot="1" x14ac:dyDescent="0.35">
      <c r="A28" s="21"/>
      <c r="B28" s="184" t="s">
        <v>66</v>
      </c>
      <c r="C28" s="185"/>
      <c r="D28" s="186"/>
      <c r="E28" s="21"/>
    </row>
    <row r="29" spans="1:5" s="18" customFormat="1" ht="15" customHeight="1" x14ac:dyDescent="0.3">
      <c r="A29" s="21"/>
      <c r="B29" s="97" t="s">
        <v>67</v>
      </c>
      <c r="C29" s="114">
        <v>136232</v>
      </c>
      <c r="D29" s="271">
        <v>31888</v>
      </c>
      <c r="E29" s="21"/>
    </row>
    <row r="30" spans="1:5" s="18" customFormat="1" ht="15" customHeight="1" x14ac:dyDescent="0.3">
      <c r="A30" s="21"/>
      <c r="B30" s="221" t="s">
        <v>68</v>
      </c>
      <c r="C30" s="222">
        <v>46836</v>
      </c>
      <c r="D30" s="223">
        <v>57350</v>
      </c>
      <c r="E30" s="21"/>
    </row>
    <row r="31" spans="1:5" s="18" customFormat="1" ht="15" customHeight="1" x14ac:dyDescent="0.3">
      <c r="A31" s="21"/>
      <c r="B31" s="221" t="s">
        <v>69</v>
      </c>
      <c r="C31" s="222">
        <v>106087</v>
      </c>
      <c r="D31" s="223">
        <v>138037</v>
      </c>
      <c r="E31" s="21"/>
    </row>
    <row r="32" spans="1:5" s="18" customFormat="1" ht="15" customHeight="1" x14ac:dyDescent="0.3">
      <c r="A32" s="21"/>
      <c r="B32" s="221" t="s">
        <v>70</v>
      </c>
      <c r="C32" s="222">
        <v>58945</v>
      </c>
      <c r="D32" s="223">
        <v>59529</v>
      </c>
      <c r="E32" s="21"/>
    </row>
    <row r="33" spans="1:5" s="18" customFormat="1" ht="15" customHeight="1" x14ac:dyDescent="0.3">
      <c r="A33" s="21"/>
      <c r="B33" s="221" t="s">
        <v>71</v>
      </c>
      <c r="C33" s="222">
        <v>25357</v>
      </c>
      <c r="D33" s="223">
        <v>30673</v>
      </c>
      <c r="E33" s="21"/>
    </row>
    <row r="34" spans="1:5" s="18" customFormat="1" ht="15" customHeight="1" x14ac:dyDescent="0.3">
      <c r="A34" s="21"/>
      <c r="B34" s="221" t="s">
        <v>151</v>
      </c>
      <c r="C34" s="222">
        <v>176372</v>
      </c>
      <c r="D34" s="223">
        <v>137168</v>
      </c>
      <c r="E34" s="21"/>
    </row>
    <row r="35" spans="1:5" s="18" customFormat="1" ht="15" customHeight="1" x14ac:dyDescent="0.3">
      <c r="A35" s="21"/>
      <c r="B35" s="98"/>
      <c r="C35" s="266">
        <f>SUM(C29:C34)</f>
        <v>549829</v>
      </c>
      <c r="D35" s="267">
        <f>SUM(D29:D34)</f>
        <v>454645</v>
      </c>
      <c r="E35" s="21"/>
    </row>
    <row r="36" spans="1:5" s="18" customFormat="1" ht="15" customHeight="1" thickBot="1" x14ac:dyDescent="0.35">
      <c r="A36" s="21"/>
      <c r="B36" s="224" t="s">
        <v>72</v>
      </c>
      <c r="C36" s="225"/>
      <c r="D36" s="226"/>
      <c r="E36" s="21"/>
    </row>
    <row r="37" spans="1:5" s="18" customFormat="1" ht="15" customHeight="1" x14ac:dyDescent="0.3">
      <c r="A37" s="21"/>
      <c r="B37" s="97" t="s">
        <v>67</v>
      </c>
      <c r="C37" s="114">
        <v>531264</v>
      </c>
      <c r="D37" s="271">
        <v>635217</v>
      </c>
      <c r="E37" s="21"/>
    </row>
    <row r="38" spans="1:5" s="18" customFormat="1" ht="15" customHeight="1" x14ac:dyDescent="0.3">
      <c r="A38" s="21"/>
      <c r="B38" s="221" t="s">
        <v>68</v>
      </c>
      <c r="C38" s="222">
        <v>127</v>
      </c>
      <c r="D38" s="223">
        <v>130</v>
      </c>
      <c r="E38" s="21"/>
    </row>
    <row r="39" spans="1:5" s="18" customFormat="1" ht="15" customHeight="1" x14ac:dyDescent="0.3">
      <c r="A39" s="21"/>
      <c r="B39" s="221" t="s">
        <v>69</v>
      </c>
      <c r="C39" s="222">
        <v>788</v>
      </c>
      <c r="D39" s="223">
        <v>866</v>
      </c>
      <c r="E39" s="21"/>
    </row>
    <row r="40" spans="1:5" s="18" customFormat="1" ht="15" customHeight="1" x14ac:dyDescent="0.3">
      <c r="A40" s="21"/>
      <c r="B40" s="221" t="s">
        <v>70</v>
      </c>
      <c r="C40" s="222">
        <v>4742</v>
      </c>
      <c r="D40" s="223">
        <v>5504</v>
      </c>
      <c r="E40" s="21"/>
    </row>
    <row r="41" spans="1:5" s="18" customFormat="1" ht="15" customHeight="1" x14ac:dyDescent="0.3">
      <c r="A41" s="21"/>
      <c r="B41" s="221" t="s">
        <v>73</v>
      </c>
      <c r="C41" s="222">
        <v>11220</v>
      </c>
      <c r="D41" s="223">
        <v>11750</v>
      </c>
      <c r="E41" s="21"/>
    </row>
    <row r="42" spans="1:5" s="18" customFormat="1" ht="15" customHeight="1" x14ac:dyDescent="0.3">
      <c r="A42" s="21"/>
      <c r="B42" s="221" t="s">
        <v>71</v>
      </c>
      <c r="C42" s="222">
        <v>893</v>
      </c>
      <c r="D42" s="223">
        <v>911</v>
      </c>
      <c r="E42" s="21"/>
    </row>
    <row r="43" spans="1:5" s="18" customFormat="1" ht="15" customHeight="1" x14ac:dyDescent="0.3">
      <c r="A43" s="21"/>
      <c r="B43" s="221" t="s">
        <v>74</v>
      </c>
      <c r="C43" s="222">
        <v>36810</v>
      </c>
      <c r="D43" s="223">
        <v>42671</v>
      </c>
      <c r="E43" s="21"/>
    </row>
    <row r="44" spans="1:5" s="18" customFormat="1" ht="15" customHeight="1" x14ac:dyDescent="0.3">
      <c r="A44" s="21"/>
      <c r="B44" s="221" t="s">
        <v>151</v>
      </c>
      <c r="C44" s="222">
        <v>9030</v>
      </c>
      <c r="D44" s="223">
        <v>15559</v>
      </c>
      <c r="E44" s="21"/>
    </row>
    <row r="45" spans="1:5" s="18" customFormat="1" ht="15" customHeight="1" x14ac:dyDescent="0.3">
      <c r="A45" s="21"/>
      <c r="B45" s="98"/>
      <c r="C45" s="266">
        <f>SUM(C37:C44)</f>
        <v>594874</v>
      </c>
      <c r="D45" s="267">
        <f>SUM(D37:D44)</f>
        <v>712608</v>
      </c>
      <c r="E45" s="21"/>
    </row>
    <row r="46" spans="1:5" s="18" customFormat="1" ht="15" customHeight="1" thickBot="1" x14ac:dyDescent="0.35">
      <c r="A46" s="21"/>
      <c r="B46" s="224" t="s">
        <v>75</v>
      </c>
      <c r="C46" s="225"/>
      <c r="D46" s="226"/>
      <c r="E46" s="21"/>
    </row>
    <row r="47" spans="1:5" s="18" customFormat="1" ht="15" customHeight="1" x14ac:dyDescent="0.3">
      <c r="A47" s="21"/>
      <c r="B47" s="97" t="s">
        <v>152</v>
      </c>
      <c r="C47" s="113">
        <v>74000</v>
      </c>
      <c r="D47" s="116">
        <v>74000</v>
      </c>
      <c r="E47" s="21"/>
    </row>
    <row r="48" spans="1:5" s="18" customFormat="1" ht="15" customHeight="1" x14ac:dyDescent="0.3">
      <c r="A48" s="21"/>
      <c r="B48" s="221" t="s">
        <v>76</v>
      </c>
      <c r="C48" s="222">
        <v>55762</v>
      </c>
      <c r="D48" s="223">
        <v>55737</v>
      </c>
      <c r="E48" s="21"/>
    </row>
    <row r="49" spans="1:5" s="18" customFormat="1" ht="15" customHeight="1" x14ac:dyDescent="0.3">
      <c r="A49" s="21"/>
      <c r="B49" s="221" t="s">
        <v>77</v>
      </c>
      <c r="C49" s="222">
        <v>1332993</v>
      </c>
      <c r="D49" s="223">
        <v>1332134</v>
      </c>
      <c r="E49" s="21"/>
    </row>
    <row r="50" spans="1:5" s="18" customFormat="1" ht="15" customHeight="1" x14ac:dyDescent="0.3">
      <c r="A50" s="21"/>
      <c r="B50" s="221" t="s">
        <v>78</v>
      </c>
      <c r="C50" s="222">
        <v>21451</v>
      </c>
      <c r="D50" s="223">
        <v>50038</v>
      </c>
      <c r="E50" s="21"/>
    </row>
    <row r="51" spans="1:5" s="18" customFormat="1" ht="15" customHeight="1" x14ac:dyDescent="0.3">
      <c r="A51" s="21"/>
      <c r="B51" s="221" t="s">
        <v>79</v>
      </c>
      <c r="C51" s="222">
        <v>-757</v>
      </c>
      <c r="D51" s="223">
        <v>-757</v>
      </c>
      <c r="E51" s="21"/>
    </row>
    <row r="52" spans="1:5" s="18" customFormat="1" ht="15" customHeight="1" thickBot="1" x14ac:dyDescent="0.35">
      <c r="A52" s="21"/>
      <c r="B52" s="224" t="s">
        <v>80</v>
      </c>
      <c r="C52" s="225">
        <f>SUM(C47:C51)</f>
        <v>1483449</v>
      </c>
      <c r="D52" s="226">
        <f>SUM(D47:D51)</f>
        <v>1511152</v>
      </c>
      <c r="E52" s="21"/>
    </row>
    <row r="53" spans="1:5" s="18" customFormat="1" ht="15" customHeight="1" thickBot="1" x14ac:dyDescent="0.35">
      <c r="A53" s="21"/>
      <c r="B53" s="187" t="s">
        <v>81</v>
      </c>
      <c r="C53" s="188">
        <v>0</v>
      </c>
      <c r="D53" s="189">
        <v>0</v>
      </c>
      <c r="E53" s="21"/>
    </row>
    <row r="54" spans="1:5" s="18" customFormat="1" ht="15" customHeight="1" thickBot="1" x14ac:dyDescent="0.35">
      <c r="A54" s="21"/>
      <c r="B54" s="99"/>
      <c r="C54" s="112">
        <f>SUM(C52:C53)</f>
        <v>1483449</v>
      </c>
      <c r="D54" s="115">
        <f>SUM(D52:D53)</f>
        <v>1511152</v>
      </c>
      <c r="E54" s="21"/>
    </row>
    <row r="55" spans="1:5" s="18" customFormat="1" ht="15" customHeight="1" thickBot="1" x14ac:dyDescent="0.35">
      <c r="B55" s="120" t="s">
        <v>135</v>
      </c>
      <c r="C55" s="121">
        <f>+C35+C45+C54</f>
        <v>2628152</v>
      </c>
      <c r="D55" s="122">
        <f>+D35+D45+D54</f>
        <v>2678405</v>
      </c>
    </row>
    <row r="56" spans="1:5" s="18" customFormat="1" ht="14.25" customHeight="1" x14ac:dyDescent="0.3">
      <c r="C56" s="19"/>
      <c r="D56" s="19"/>
    </row>
    <row r="57" spans="1:5" s="18" customFormat="1" ht="14.25" customHeight="1" x14ac:dyDescent="0.3">
      <c r="C57" s="182"/>
      <c r="D57" s="182"/>
    </row>
    <row r="58" spans="1:5" s="18" customFormat="1" ht="10.199999999999999" x14ac:dyDescent="0.3">
      <c r="C58" s="19"/>
      <c r="D58" s="19"/>
    </row>
    <row r="59" spans="1:5" s="18" customFormat="1" ht="10.199999999999999" x14ac:dyDescent="0.3">
      <c r="C59" s="182"/>
      <c r="D59" s="182"/>
    </row>
    <row r="60" spans="1:5" s="18" customFormat="1" ht="10.199999999999999" x14ac:dyDescent="0.3">
      <c r="C60" s="182"/>
      <c r="D60" s="182"/>
    </row>
    <row r="61" spans="1:5" s="18" customFormat="1" ht="10.199999999999999" x14ac:dyDescent="0.3">
      <c r="C61" s="182"/>
      <c r="D61" s="182"/>
    </row>
    <row r="62" spans="1:5" s="18" customFormat="1" ht="10.199999999999999" x14ac:dyDescent="0.3">
      <c r="C62" s="182"/>
      <c r="D62" s="182"/>
    </row>
    <row r="63" spans="1:5" s="18" customFormat="1" ht="10.199999999999999" x14ac:dyDescent="0.3">
      <c r="C63" s="182"/>
      <c r="D63" s="182"/>
    </row>
    <row r="64" spans="1:5" s="18" customFormat="1" ht="10.199999999999999" x14ac:dyDescent="0.3">
      <c r="C64" s="182"/>
      <c r="D64" s="182"/>
    </row>
    <row r="65" spans="2:4" s="18" customFormat="1" ht="10.199999999999999" x14ac:dyDescent="0.3">
      <c r="C65" s="182"/>
      <c r="D65" s="182"/>
    </row>
    <row r="66" spans="2:4" s="18" customFormat="1" ht="10.199999999999999" x14ac:dyDescent="0.3">
      <c r="C66" s="182"/>
      <c r="D66" s="182"/>
    </row>
    <row r="67" spans="2:4" s="18" customFormat="1" ht="10.199999999999999" x14ac:dyDescent="0.3">
      <c r="C67" s="182"/>
      <c r="D67" s="182"/>
    </row>
    <row r="68" spans="2:4" s="18" customFormat="1" ht="10.199999999999999" x14ac:dyDescent="0.3">
      <c r="C68" s="182"/>
      <c r="D68" s="182"/>
    </row>
    <row r="69" spans="2:4" s="18" customFormat="1" ht="10.199999999999999" x14ac:dyDescent="0.3">
      <c r="C69" s="182"/>
      <c r="D69" s="182"/>
    </row>
    <row r="70" spans="2:4" s="18" customFormat="1" ht="10.199999999999999" x14ac:dyDescent="0.3">
      <c r="C70" s="182"/>
      <c r="D70" s="182"/>
    </row>
    <row r="71" spans="2:4" s="18" customFormat="1" ht="10.199999999999999" x14ac:dyDescent="0.3">
      <c r="C71" s="182"/>
      <c r="D71" s="182"/>
    </row>
    <row r="72" spans="2:4" s="18" customFormat="1" ht="10.199999999999999" x14ac:dyDescent="0.3">
      <c r="C72" s="182"/>
      <c r="D72" s="182"/>
    </row>
    <row r="73" spans="2:4" s="18" customFormat="1" ht="10.199999999999999" x14ac:dyDescent="0.3">
      <c r="C73" s="182"/>
      <c r="D73" s="182"/>
    </row>
    <row r="74" spans="2:4" s="18" customFormat="1" ht="10.199999999999999" x14ac:dyDescent="0.3">
      <c r="C74" s="182"/>
      <c r="D74" s="182"/>
    </row>
    <row r="75" spans="2:4" s="18" customFormat="1" ht="10.199999999999999" x14ac:dyDescent="0.3">
      <c r="C75" s="182"/>
      <c r="D75" s="182"/>
    </row>
    <row r="76" spans="2:4" s="18" customFormat="1" ht="10.199999999999999" x14ac:dyDescent="0.3">
      <c r="C76" s="182"/>
      <c r="D76" s="182"/>
    </row>
    <row r="77" spans="2:4" x14ac:dyDescent="0.3">
      <c r="B77" s="18"/>
      <c r="C77" s="182"/>
      <c r="D77" s="182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39"/>
  <sheetViews>
    <sheetView showGridLines="0" zoomScaleNormal="100" workbookViewId="0"/>
  </sheetViews>
  <sheetFormatPr defaultColWidth="9.109375" defaultRowHeight="13.8" x14ac:dyDescent="0.25"/>
  <cols>
    <col min="1" max="1" width="3.5546875" style="2" customWidth="1"/>
    <col min="2" max="2" width="60.5546875" style="2" customWidth="1"/>
    <col min="3" max="4" width="12.5546875" style="2" customWidth="1"/>
    <col min="5" max="16384" width="9.109375" style="2"/>
  </cols>
  <sheetData>
    <row r="1" spans="1:5" s="14" customFormat="1" ht="15.75" customHeight="1" x14ac:dyDescent="0.3">
      <c r="B1" s="282" t="str">
        <f>+'Table of contents'!C15</f>
        <v>Consolidated Statement of Cash Flows for the First Quarter 2023 and 2022</v>
      </c>
      <c r="C1" s="282"/>
      <c r="D1" s="282"/>
    </row>
    <row r="2" spans="1:5" x14ac:dyDescent="0.25">
      <c r="B2" s="281" t="s">
        <v>10</v>
      </c>
      <c r="C2" s="281"/>
      <c r="D2" s="281"/>
    </row>
    <row r="3" spans="1:5" ht="14.25" customHeight="1" x14ac:dyDescent="0.25">
      <c r="B3" s="126"/>
      <c r="C3" s="33"/>
      <c r="D3" s="33"/>
    </row>
    <row r="4" spans="1:5" s="9" customFormat="1" ht="14.25" customHeight="1" thickBot="1" x14ac:dyDescent="0.25">
      <c r="A4" s="12"/>
      <c r="B4" s="82" t="s">
        <v>31</v>
      </c>
      <c r="C4" s="127" t="s">
        <v>143</v>
      </c>
      <c r="D4" s="127" t="s">
        <v>144</v>
      </c>
    </row>
    <row r="5" spans="1:5" s="18" customFormat="1" ht="15" customHeight="1" thickTop="1" x14ac:dyDescent="0.2">
      <c r="A5" s="21"/>
      <c r="B5" s="79" t="s">
        <v>48</v>
      </c>
      <c r="C5" s="88">
        <v>859</v>
      </c>
      <c r="D5" s="92">
        <v>17762</v>
      </c>
    </row>
    <row r="6" spans="1:5" s="18" customFormat="1" ht="15" customHeight="1" x14ac:dyDescent="0.2">
      <c r="A6" s="21"/>
      <c r="B6" s="212" t="s">
        <v>47</v>
      </c>
      <c r="C6" s="213">
        <v>591</v>
      </c>
      <c r="D6" s="214">
        <v>7751</v>
      </c>
    </row>
    <row r="7" spans="1:5" s="18" customFormat="1" ht="15" customHeight="1" x14ac:dyDescent="0.2">
      <c r="A7" s="21"/>
      <c r="B7" s="212" t="s">
        <v>82</v>
      </c>
      <c r="C7" s="213">
        <v>414</v>
      </c>
      <c r="D7" s="214">
        <v>3442</v>
      </c>
    </row>
    <row r="8" spans="1:5" s="18" customFormat="1" ht="15" customHeight="1" x14ac:dyDescent="0.2">
      <c r="A8" s="21"/>
      <c r="B8" s="212" t="s">
        <v>83</v>
      </c>
      <c r="C8" s="213">
        <v>14106</v>
      </c>
      <c r="D8" s="214">
        <v>9740</v>
      </c>
    </row>
    <row r="9" spans="1:5" s="5" customFormat="1" ht="15" customHeight="1" x14ac:dyDescent="0.2">
      <c r="A9" s="22"/>
      <c r="B9" s="212" t="s">
        <v>153</v>
      </c>
      <c r="C9" s="213">
        <v>85</v>
      </c>
      <c r="D9" s="214">
        <v>-7197</v>
      </c>
      <c r="E9" s="18"/>
    </row>
    <row r="10" spans="1:5" s="18" customFormat="1" ht="15" customHeight="1" x14ac:dyDescent="0.2">
      <c r="A10" s="21"/>
      <c r="B10" s="79" t="s">
        <v>84</v>
      </c>
      <c r="C10" s="88">
        <v>24788</v>
      </c>
      <c r="D10" s="92">
        <v>10427</v>
      </c>
    </row>
    <row r="11" spans="1:5" s="18" customFormat="1" ht="15" customHeight="1" x14ac:dyDescent="0.2">
      <c r="A11" s="21"/>
      <c r="B11" s="212" t="s">
        <v>85</v>
      </c>
      <c r="C11" s="213">
        <v>-6676</v>
      </c>
      <c r="D11" s="214">
        <v>4126</v>
      </c>
    </row>
    <row r="12" spans="1:5" s="18" customFormat="1" ht="15" customHeight="1" x14ac:dyDescent="0.2">
      <c r="A12" s="21"/>
      <c r="B12" s="212" t="s">
        <v>86</v>
      </c>
      <c r="C12" s="213">
        <v>-9667</v>
      </c>
      <c r="D12" s="214">
        <v>-14429</v>
      </c>
    </row>
    <row r="13" spans="1:5" s="18" customFormat="1" ht="15" customHeight="1" x14ac:dyDescent="0.2">
      <c r="A13" s="21"/>
      <c r="B13" s="212" t="s">
        <v>87</v>
      </c>
      <c r="C13" s="213">
        <v>-3973</v>
      </c>
      <c r="D13" s="214">
        <v>-3316</v>
      </c>
    </row>
    <row r="14" spans="1:5" s="18" customFormat="1" ht="15" customHeight="1" x14ac:dyDescent="0.25">
      <c r="A14" s="21"/>
      <c r="B14" s="212" t="s">
        <v>88</v>
      </c>
      <c r="C14" s="213">
        <v>6009</v>
      </c>
      <c r="D14" s="214">
        <v>2299</v>
      </c>
      <c r="E14" s="2"/>
    </row>
    <row r="15" spans="1:5" ht="15" customHeight="1" thickBot="1" x14ac:dyDescent="0.3">
      <c r="B15" s="85" t="s">
        <v>89</v>
      </c>
      <c r="C15" s="89">
        <f>SUM(C5:C14)</f>
        <v>26536</v>
      </c>
      <c r="D15" s="93">
        <f>SUM(D5:D14)</f>
        <v>30605</v>
      </c>
      <c r="E15" s="18"/>
    </row>
    <row r="16" spans="1:5" s="18" customFormat="1" ht="15" customHeight="1" x14ac:dyDescent="0.2">
      <c r="A16" s="21"/>
      <c r="B16" s="79" t="s">
        <v>90</v>
      </c>
      <c r="C16" s="88">
        <v>464</v>
      </c>
      <c r="D16" s="92">
        <v>158</v>
      </c>
    </row>
    <row r="17" spans="1:5" s="18" customFormat="1" ht="15" customHeight="1" x14ac:dyDescent="0.2">
      <c r="A17" s="21"/>
      <c r="B17" s="212" t="s">
        <v>91</v>
      </c>
      <c r="C17" s="213">
        <v>-2621</v>
      </c>
      <c r="D17" s="214">
        <v>-1693</v>
      </c>
    </row>
    <row r="18" spans="1:5" s="18" customFormat="1" ht="15" customHeight="1" x14ac:dyDescent="0.2">
      <c r="A18" s="21"/>
      <c r="B18" s="212" t="s">
        <v>92</v>
      </c>
      <c r="C18" s="213">
        <v>40</v>
      </c>
      <c r="D18" s="214">
        <v>1</v>
      </c>
    </row>
    <row r="19" spans="1:5" s="18" customFormat="1" ht="15" customHeight="1" x14ac:dyDescent="0.2">
      <c r="A19" s="21"/>
      <c r="B19" s="212" t="s">
        <v>93</v>
      </c>
      <c r="C19" s="213">
        <v>-1100</v>
      </c>
      <c r="D19" s="214">
        <v>-2011</v>
      </c>
    </row>
    <row r="20" spans="1:5" s="18" customFormat="1" ht="15" customHeight="1" x14ac:dyDescent="0.2">
      <c r="A20" s="21"/>
      <c r="B20" s="212" t="s">
        <v>94</v>
      </c>
      <c r="C20" s="213">
        <v>58</v>
      </c>
      <c r="D20" s="214">
        <v>67</v>
      </c>
    </row>
    <row r="21" spans="1:5" s="18" customFormat="1" ht="15" customHeight="1" x14ac:dyDescent="0.2">
      <c r="A21" s="21"/>
      <c r="B21" s="212" t="s">
        <v>95</v>
      </c>
      <c r="C21" s="213">
        <v>-278</v>
      </c>
      <c r="D21" s="214">
        <v>-840</v>
      </c>
    </row>
    <row r="22" spans="1:5" s="18" customFormat="1" ht="15" customHeight="1" thickBot="1" x14ac:dyDescent="0.25">
      <c r="A22" s="21"/>
      <c r="B22" s="85" t="s">
        <v>96</v>
      </c>
      <c r="C22" s="89">
        <f>SUM(C16:C21)</f>
        <v>-3437</v>
      </c>
      <c r="D22" s="93">
        <f>SUM(D16:D21)</f>
        <v>-4318</v>
      </c>
    </row>
    <row r="23" spans="1:5" s="18" customFormat="1" ht="15" customHeight="1" x14ac:dyDescent="0.2">
      <c r="A23" s="21"/>
      <c r="B23" s="79" t="s">
        <v>97</v>
      </c>
      <c r="C23" s="88">
        <v>0</v>
      </c>
      <c r="D23" s="92">
        <v>-474</v>
      </c>
    </row>
    <row r="24" spans="1:5" s="18" customFormat="1" ht="15" customHeight="1" x14ac:dyDescent="0.2">
      <c r="A24" s="21"/>
      <c r="B24" s="212" t="s">
        <v>98</v>
      </c>
      <c r="C24" s="213">
        <v>-387</v>
      </c>
      <c r="D24" s="92">
        <v>3188</v>
      </c>
    </row>
    <row r="25" spans="1:5" s="18" customFormat="1" ht="15" customHeight="1" x14ac:dyDescent="0.2">
      <c r="A25" s="21"/>
      <c r="B25" s="212" t="s">
        <v>24</v>
      </c>
      <c r="C25" s="213">
        <v>-2366</v>
      </c>
      <c r="D25" s="92">
        <v>-2717</v>
      </c>
    </row>
    <row r="26" spans="1:5" s="18" customFormat="1" ht="15" customHeight="1" x14ac:dyDescent="0.25">
      <c r="A26" s="21"/>
      <c r="B26" s="212" t="s">
        <v>99</v>
      </c>
      <c r="C26" s="213">
        <v>0</v>
      </c>
      <c r="D26" s="214">
        <v>364300</v>
      </c>
      <c r="E26" s="2"/>
    </row>
    <row r="27" spans="1:5" ht="15" customHeight="1" x14ac:dyDescent="0.25">
      <c r="B27" s="125" t="s">
        <v>100</v>
      </c>
      <c r="C27" s="213">
        <v>-3333</v>
      </c>
      <c r="D27" s="214">
        <v>-40000</v>
      </c>
      <c r="E27" s="18"/>
    </row>
    <row r="28" spans="1:5" s="18" customFormat="1" ht="15" customHeight="1" thickBot="1" x14ac:dyDescent="0.25">
      <c r="A28" s="21"/>
      <c r="B28" s="85" t="s">
        <v>101</v>
      </c>
      <c r="C28" s="89">
        <f>SUM(C23:C27)</f>
        <v>-6086</v>
      </c>
      <c r="D28" s="93">
        <f>SUM(D23:D27)</f>
        <v>324297</v>
      </c>
    </row>
    <row r="29" spans="1:5" s="18" customFormat="1" ht="15" customHeight="1" x14ac:dyDescent="0.25">
      <c r="A29" s="21"/>
      <c r="B29" s="79" t="s">
        <v>102</v>
      </c>
      <c r="C29" s="88">
        <v>17013</v>
      </c>
      <c r="D29" s="92">
        <v>350584</v>
      </c>
      <c r="E29" s="2"/>
    </row>
    <row r="30" spans="1:5" ht="15" customHeight="1" x14ac:dyDescent="0.25">
      <c r="B30" s="227" t="s">
        <v>103</v>
      </c>
      <c r="C30" s="213">
        <v>-9559</v>
      </c>
      <c r="D30" s="214">
        <v>7465</v>
      </c>
      <c r="E30" s="18"/>
    </row>
    <row r="31" spans="1:5" s="18" customFormat="1" ht="15" customHeight="1" thickBot="1" x14ac:dyDescent="0.3">
      <c r="A31" s="21"/>
      <c r="B31" s="85" t="s">
        <v>104</v>
      </c>
      <c r="C31" s="89">
        <f>SUM(C29:C30)</f>
        <v>7454</v>
      </c>
      <c r="D31" s="93">
        <f>SUM(D29:D30)</f>
        <v>358049</v>
      </c>
      <c r="E31" s="2"/>
    </row>
    <row r="32" spans="1:5" ht="15" customHeight="1" x14ac:dyDescent="0.25">
      <c r="B32" s="79" t="s">
        <v>105</v>
      </c>
      <c r="C32" s="88">
        <v>427105</v>
      </c>
      <c r="D32" s="92">
        <v>585844</v>
      </c>
    </row>
    <row r="33" spans="1:6" ht="15" customHeight="1" thickBot="1" x14ac:dyDescent="0.3">
      <c r="B33" s="85" t="s">
        <v>106</v>
      </c>
      <c r="C33" s="89">
        <f>SUM(C31:C32)</f>
        <v>434559</v>
      </c>
      <c r="D33" s="93">
        <f>SUM(D31:D32)</f>
        <v>943893</v>
      </c>
      <c r="E33" s="5"/>
    </row>
    <row r="34" spans="1:6" s="5" customFormat="1" ht="14.25" customHeight="1" thickBot="1" x14ac:dyDescent="0.25">
      <c r="A34" s="22"/>
      <c r="B34" s="85" t="s">
        <v>25</v>
      </c>
      <c r="C34" s="89">
        <f>C15+C16+C17+C18+C19+C25</f>
        <v>20953</v>
      </c>
      <c r="D34" s="93">
        <f>D15+D16+D17+D18+D19+D25</f>
        <v>24343</v>
      </c>
    </row>
    <row r="35" spans="1:6" s="5" customFormat="1" ht="14.25" customHeight="1" x14ac:dyDescent="0.25">
      <c r="A35" s="22"/>
      <c r="B35" s="21"/>
      <c r="C35" s="21"/>
      <c r="D35" s="21"/>
      <c r="E35" s="2"/>
      <c r="F35" s="2"/>
    </row>
    <row r="38" spans="1:6" x14ac:dyDescent="0.25">
      <c r="B38" s="30"/>
    </row>
    <row r="39" spans="1:6" x14ac:dyDescent="0.25">
      <c r="B39" s="30"/>
    </row>
  </sheetData>
  <mergeCells count="2">
    <mergeCell ref="B2:D2"/>
    <mergeCell ref="B1:D1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7"/>
  <sheetViews>
    <sheetView showGridLines="0" zoomScaleNormal="100" workbookViewId="0"/>
  </sheetViews>
  <sheetFormatPr defaultColWidth="9.109375" defaultRowHeight="13.8" x14ac:dyDescent="0.25"/>
  <cols>
    <col min="1" max="1" width="3.5546875" style="2" customWidth="1"/>
    <col min="2" max="2" width="32.33203125" style="2" customWidth="1"/>
    <col min="3" max="5" width="10.44140625" style="2" customWidth="1"/>
    <col min="6" max="6" width="2.33203125" style="177" customWidth="1"/>
    <col min="7" max="9" width="10.44140625" style="2" customWidth="1"/>
    <col min="10" max="10" width="2.33203125" style="2" customWidth="1"/>
    <col min="11" max="13" width="10.44140625" style="2" customWidth="1"/>
    <col min="14" max="14" width="2.33203125" style="177" customWidth="1"/>
    <col min="15" max="16" width="10.44140625" style="2" customWidth="1"/>
    <col min="17" max="17" width="2.33203125" style="2" customWidth="1"/>
    <col min="18" max="20" width="10.44140625" style="2" customWidth="1"/>
    <col min="21" max="21" width="2.6640625" style="36" customWidth="1"/>
    <col min="22" max="16384" width="9.109375" style="2"/>
  </cols>
  <sheetData>
    <row r="1" spans="1:21" s="14" customFormat="1" ht="15" customHeight="1" x14ac:dyDescent="0.3">
      <c r="B1" s="284" t="str">
        <f>+'Table of contents'!C17</f>
        <v>Segment Report for the First Quarter 2023 and 2022</v>
      </c>
      <c r="C1" s="284"/>
      <c r="D1" s="284"/>
      <c r="E1" s="284"/>
      <c r="F1" s="284"/>
      <c r="G1" s="284"/>
      <c r="H1" s="284"/>
      <c r="I1" s="284"/>
      <c r="J1" s="284"/>
      <c r="K1" s="284"/>
      <c r="L1" s="43"/>
      <c r="M1" s="26"/>
      <c r="N1" s="178"/>
      <c r="O1" s="26"/>
      <c r="P1" s="26"/>
      <c r="Q1" s="26"/>
      <c r="R1" s="26"/>
      <c r="S1" s="26"/>
      <c r="T1" s="26"/>
      <c r="U1" s="35"/>
    </row>
    <row r="2" spans="1:21" ht="15" customHeight="1" x14ac:dyDescent="0.25">
      <c r="B2" s="128" t="s">
        <v>10</v>
      </c>
      <c r="C2" s="25"/>
      <c r="D2" s="25"/>
      <c r="E2" s="25"/>
      <c r="F2" s="170"/>
      <c r="G2" s="25"/>
      <c r="H2" s="25"/>
      <c r="I2" s="25"/>
      <c r="J2" s="25"/>
      <c r="K2" s="25"/>
      <c r="L2" s="25"/>
      <c r="M2" s="27"/>
      <c r="N2" s="179"/>
      <c r="O2" s="27"/>
      <c r="P2" s="27"/>
      <c r="Q2" s="27"/>
      <c r="R2" s="27"/>
      <c r="S2" s="27"/>
      <c r="T2" s="27"/>
    </row>
    <row r="3" spans="1:21" ht="15" customHeight="1" x14ac:dyDescent="0.25">
      <c r="A3" s="10"/>
      <c r="B3" s="16"/>
      <c r="C3" s="11"/>
      <c r="D3" s="11"/>
      <c r="E3" s="31"/>
      <c r="F3" s="171"/>
      <c r="G3" s="32"/>
      <c r="H3" s="11"/>
      <c r="I3" s="31"/>
      <c r="J3" s="33"/>
      <c r="K3" s="32"/>
      <c r="L3" s="11"/>
      <c r="M3" s="31"/>
      <c r="N3" s="171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25">
      <c r="A4" s="12"/>
      <c r="B4" s="285" t="s">
        <v>31</v>
      </c>
      <c r="C4" s="287" t="s">
        <v>16</v>
      </c>
      <c r="D4" s="288"/>
      <c r="E4" s="283"/>
      <c r="F4" s="172"/>
      <c r="G4" s="283" t="s">
        <v>17</v>
      </c>
      <c r="H4" s="283"/>
      <c r="I4" s="283"/>
      <c r="J4" s="143"/>
      <c r="K4" s="283" t="s">
        <v>107</v>
      </c>
      <c r="L4" s="283"/>
      <c r="M4" s="283"/>
      <c r="N4" s="172"/>
      <c r="O4" s="289" t="s">
        <v>108</v>
      </c>
      <c r="P4" s="290"/>
      <c r="Q4" s="143"/>
      <c r="R4" s="283" t="s">
        <v>109</v>
      </c>
      <c r="S4" s="283"/>
      <c r="T4" s="283"/>
      <c r="U4" s="39"/>
    </row>
    <row r="5" spans="1:21" s="9" customFormat="1" ht="14.25" customHeight="1" thickTop="1" x14ac:dyDescent="0.2">
      <c r="A5" s="12"/>
      <c r="B5" s="285"/>
      <c r="C5" s="149" t="s">
        <v>143</v>
      </c>
      <c r="D5" s="151" t="s">
        <v>143</v>
      </c>
      <c r="E5" s="136" t="s">
        <v>144</v>
      </c>
      <c r="F5" s="173"/>
      <c r="G5" s="149" t="s">
        <v>143</v>
      </c>
      <c r="H5" s="151" t="s">
        <v>143</v>
      </c>
      <c r="I5" s="136" t="s">
        <v>144</v>
      </c>
      <c r="J5" s="144"/>
      <c r="K5" s="149" t="s">
        <v>143</v>
      </c>
      <c r="L5" s="151" t="s">
        <v>143</v>
      </c>
      <c r="M5" s="136" t="s">
        <v>144</v>
      </c>
      <c r="N5" s="173"/>
      <c r="O5" s="151" t="s">
        <v>143</v>
      </c>
      <c r="P5" s="136" t="s">
        <v>144</v>
      </c>
      <c r="Q5" s="144"/>
      <c r="R5" s="149" t="s">
        <v>143</v>
      </c>
      <c r="S5" s="151" t="s">
        <v>143</v>
      </c>
      <c r="T5" s="136" t="s">
        <v>144</v>
      </c>
      <c r="U5" s="39"/>
    </row>
    <row r="6" spans="1:21" s="9" customFormat="1" ht="20.25" customHeight="1" thickBot="1" x14ac:dyDescent="0.25">
      <c r="A6" s="12"/>
      <c r="B6" s="286"/>
      <c r="C6" s="155" t="s">
        <v>161</v>
      </c>
      <c r="D6" s="154" t="s">
        <v>162</v>
      </c>
      <c r="E6" s="156" t="s">
        <v>161</v>
      </c>
      <c r="F6" s="144"/>
      <c r="G6" s="155" t="s">
        <v>161</v>
      </c>
      <c r="H6" s="154" t="s">
        <v>162</v>
      </c>
      <c r="I6" s="156" t="s">
        <v>161</v>
      </c>
      <c r="J6" s="144"/>
      <c r="K6" s="155" t="s">
        <v>161</v>
      </c>
      <c r="L6" s="154" t="s">
        <v>162</v>
      </c>
      <c r="M6" s="156" t="s">
        <v>161</v>
      </c>
      <c r="N6" s="144"/>
      <c r="O6" s="155" t="s">
        <v>161</v>
      </c>
      <c r="P6" s="156" t="s">
        <v>161</v>
      </c>
      <c r="Q6" s="144"/>
      <c r="R6" s="155" t="s">
        <v>161</v>
      </c>
      <c r="S6" s="154" t="s">
        <v>162</v>
      </c>
      <c r="T6" s="156" t="s">
        <v>161</v>
      </c>
      <c r="U6" s="39"/>
    </row>
    <row r="7" spans="1:21" s="9" customFormat="1" ht="15" customHeight="1" thickTop="1" x14ac:dyDescent="0.2">
      <c r="A7" s="12"/>
      <c r="B7" s="79" t="s">
        <v>154</v>
      </c>
      <c r="C7" s="88">
        <f>29533+1</f>
        <v>29534</v>
      </c>
      <c r="D7" s="152">
        <v>29396</v>
      </c>
      <c r="E7" s="138">
        <v>22707</v>
      </c>
      <c r="F7" s="174"/>
      <c r="G7" s="134">
        <v>11673</v>
      </c>
      <c r="H7" s="152">
        <v>11555</v>
      </c>
      <c r="I7" s="138">
        <v>13793</v>
      </c>
      <c r="J7" s="145"/>
      <c r="K7" s="134">
        <v>0</v>
      </c>
      <c r="L7" s="152">
        <v>0</v>
      </c>
      <c r="M7" s="138">
        <v>0</v>
      </c>
      <c r="N7" s="174"/>
      <c r="O7" s="134">
        <v>0</v>
      </c>
      <c r="P7" s="138">
        <v>0</v>
      </c>
      <c r="Q7" s="145"/>
      <c r="R7" s="153">
        <f>C7+G7+K7+O7</f>
        <v>41207</v>
      </c>
      <c r="S7" s="152">
        <f>+D7+H7+L7</f>
        <v>40951</v>
      </c>
      <c r="T7" s="92">
        <f>E7+I7+M7+Q7</f>
        <v>36500</v>
      </c>
      <c r="U7" s="39"/>
    </row>
    <row r="8" spans="1:21" s="9" customFormat="1" ht="15" customHeight="1" x14ac:dyDescent="0.2">
      <c r="A8" s="12"/>
      <c r="B8" s="79" t="s">
        <v>155</v>
      </c>
      <c r="C8" s="88">
        <f>25202+1</f>
        <v>25203</v>
      </c>
      <c r="D8" s="152">
        <v>24902</v>
      </c>
      <c r="E8" s="138">
        <v>18075</v>
      </c>
      <c r="F8" s="174"/>
      <c r="G8" s="134">
        <v>6591</v>
      </c>
      <c r="H8" s="152">
        <v>6584</v>
      </c>
      <c r="I8" s="138">
        <v>4188</v>
      </c>
      <c r="J8" s="145"/>
      <c r="K8" s="134">
        <v>0</v>
      </c>
      <c r="L8" s="152">
        <v>0</v>
      </c>
      <c r="M8" s="138">
        <v>0</v>
      </c>
      <c r="N8" s="174"/>
      <c r="O8" s="134">
        <v>0</v>
      </c>
      <c r="P8" s="138">
        <v>0</v>
      </c>
      <c r="Q8" s="145"/>
      <c r="R8" s="153">
        <f>C8+G8+K8+O8</f>
        <v>31794</v>
      </c>
      <c r="S8" s="152">
        <f>+D8+H8+L8</f>
        <v>31486</v>
      </c>
      <c r="T8" s="92">
        <f>E8+I8+M8+Q8</f>
        <v>22263</v>
      </c>
      <c r="U8" s="39"/>
    </row>
    <row r="9" spans="1:21" s="9" customFormat="1" ht="15" customHeight="1" x14ac:dyDescent="0.2">
      <c r="A9" s="12"/>
      <c r="B9" s="212" t="s">
        <v>156</v>
      </c>
      <c r="C9" s="88">
        <v>38552</v>
      </c>
      <c r="D9" s="228">
        <v>37970</v>
      </c>
      <c r="E9" s="229">
        <v>44485</v>
      </c>
      <c r="F9" s="174"/>
      <c r="G9" s="268">
        <v>25960</v>
      </c>
      <c r="H9" s="228">
        <v>25942</v>
      </c>
      <c r="I9" s="229">
        <v>30711</v>
      </c>
      <c r="J9" s="145"/>
      <c r="K9" s="268">
        <v>0</v>
      </c>
      <c r="L9" s="228">
        <v>0</v>
      </c>
      <c r="M9" s="229">
        <v>0</v>
      </c>
      <c r="N9" s="174"/>
      <c r="O9" s="134">
        <v>0</v>
      </c>
      <c r="P9" s="138">
        <v>0</v>
      </c>
      <c r="Q9" s="145"/>
      <c r="R9" s="269">
        <f>C9+G9+K9+O9</f>
        <v>64512</v>
      </c>
      <c r="S9" s="228">
        <f>+D9+H9+L9</f>
        <v>63912</v>
      </c>
      <c r="T9" s="214">
        <f>E9+I9+M9+Q9</f>
        <v>75196</v>
      </c>
      <c r="U9" s="39"/>
    </row>
    <row r="10" spans="1:21" s="9" customFormat="1" ht="15" customHeight="1" x14ac:dyDescent="0.2">
      <c r="A10" s="12"/>
      <c r="B10" s="212" t="s">
        <v>157</v>
      </c>
      <c r="C10" s="88">
        <v>23170</v>
      </c>
      <c r="D10" s="270">
        <v>22914</v>
      </c>
      <c r="E10" s="137">
        <v>13967</v>
      </c>
      <c r="F10" s="174"/>
      <c r="G10" s="133">
        <v>0</v>
      </c>
      <c r="H10" s="270">
        <v>0</v>
      </c>
      <c r="I10" s="137">
        <v>0</v>
      </c>
      <c r="J10" s="145"/>
      <c r="K10" s="133">
        <v>0</v>
      </c>
      <c r="L10" s="270">
        <v>0</v>
      </c>
      <c r="M10" s="137">
        <v>0</v>
      </c>
      <c r="N10" s="174"/>
      <c r="O10" s="134">
        <v>0</v>
      </c>
      <c r="P10" s="138">
        <v>0</v>
      </c>
      <c r="Q10" s="145"/>
      <c r="R10" s="147">
        <f>G10+C10+K10+O10</f>
        <v>23170</v>
      </c>
      <c r="S10" s="270">
        <f>+D10+H10+L10</f>
        <v>22914</v>
      </c>
      <c r="T10" s="214">
        <f>I10+E10+M10+Q10</f>
        <v>13967</v>
      </c>
      <c r="U10" s="39"/>
    </row>
    <row r="11" spans="1:21" s="9" customFormat="1" ht="15" customHeight="1" thickBot="1" x14ac:dyDescent="0.25">
      <c r="A11" s="12"/>
      <c r="B11" s="230" t="s">
        <v>110</v>
      </c>
      <c r="C11" s="231">
        <f>SUM(C7:C10)</f>
        <v>116459</v>
      </c>
      <c r="D11" s="232">
        <f>SUM(D7:D10)</f>
        <v>115182</v>
      </c>
      <c r="E11" s="233">
        <f>SUM(E7:E10)</f>
        <v>99234</v>
      </c>
      <c r="F11" s="175"/>
      <c r="G11" s="234">
        <f>SUM(G7:G10)</f>
        <v>44224</v>
      </c>
      <c r="H11" s="232">
        <f>SUM(H7:H10)</f>
        <v>44081</v>
      </c>
      <c r="I11" s="233">
        <f>SUM(I7:I10)</f>
        <v>48692</v>
      </c>
      <c r="J11" s="146"/>
      <c r="K11" s="234">
        <f>SUM(K7:K10)</f>
        <v>0</v>
      </c>
      <c r="L11" s="232">
        <f>SUM(L7:L10)</f>
        <v>0</v>
      </c>
      <c r="M11" s="233">
        <f>SUM(M7:M10)</f>
        <v>0</v>
      </c>
      <c r="N11" s="175"/>
      <c r="O11" s="234">
        <f>SUM(O7:O10)</f>
        <v>0</v>
      </c>
      <c r="P11" s="233">
        <f>SUM(P7:P10)</f>
        <v>0</v>
      </c>
      <c r="Q11" s="146"/>
      <c r="R11" s="234">
        <f>SUM(R7:R10)</f>
        <v>160683</v>
      </c>
      <c r="S11" s="232">
        <f>SUM(S7:S10)</f>
        <v>159263</v>
      </c>
      <c r="T11" s="235">
        <f t="shared" ref="T11" si="0">SUM(T7:T10)</f>
        <v>147926</v>
      </c>
      <c r="U11" s="39"/>
    </row>
    <row r="12" spans="1:21" s="9" customFormat="1" ht="15" customHeight="1" x14ac:dyDescent="0.2">
      <c r="A12" s="12"/>
      <c r="B12" s="129" t="s">
        <v>158</v>
      </c>
      <c r="C12" s="240">
        <v>4097</v>
      </c>
      <c r="D12" s="270">
        <v>4127</v>
      </c>
      <c r="E12" s="137">
        <v>11685</v>
      </c>
      <c r="F12" s="174"/>
      <c r="G12" s="133">
        <v>5070</v>
      </c>
      <c r="H12" s="270">
        <v>5278</v>
      </c>
      <c r="I12" s="137">
        <v>7326</v>
      </c>
      <c r="J12" s="145"/>
      <c r="K12" s="133">
        <v>0</v>
      </c>
      <c r="L12" s="270">
        <v>0</v>
      </c>
      <c r="M12" s="137">
        <v>0</v>
      </c>
      <c r="N12" s="174"/>
      <c r="O12" s="133">
        <v>0</v>
      </c>
      <c r="P12" s="137">
        <v>0</v>
      </c>
      <c r="Q12" s="145"/>
      <c r="R12" s="147">
        <f>G12+C12+K12+O12</f>
        <v>9167</v>
      </c>
      <c r="S12" s="270">
        <f>+D12+H12+L12</f>
        <v>9405</v>
      </c>
      <c r="T12" s="214">
        <f>I12+E12+M12+Q12</f>
        <v>19011</v>
      </c>
      <c r="U12" s="39"/>
    </row>
    <row r="13" spans="1:21" s="9" customFormat="1" ht="15" customHeight="1" thickBot="1" x14ac:dyDescent="0.25">
      <c r="A13" s="12"/>
      <c r="B13" s="230" t="s">
        <v>15</v>
      </c>
      <c r="C13" s="231">
        <f>SUM(C11:C12)</f>
        <v>120556</v>
      </c>
      <c r="D13" s="232">
        <f>SUM(D11:D12)</f>
        <v>119309</v>
      </c>
      <c r="E13" s="233">
        <f>SUM(E11:E12)</f>
        <v>110919</v>
      </c>
      <c r="F13" s="175"/>
      <c r="G13" s="234">
        <f>SUM(G11:G12)</f>
        <v>49294</v>
      </c>
      <c r="H13" s="232">
        <f>SUM(H11:H12)</f>
        <v>49359</v>
      </c>
      <c r="I13" s="233">
        <f>SUM(I11:I12)</f>
        <v>56018</v>
      </c>
      <c r="J13" s="146"/>
      <c r="K13" s="234">
        <f>SUM(K11:K12)</f>
        <v>0</v>
      </c>
      <c r="L13" s="232">
        <f>SUM(L11:L12)</f>
        <v>0</v>
      </c>
      <c r="M13" s="233">
        <f>SUM(M11:M12)</f>
        <v>0</v>
      </c>
      <c r="N13" s="175"/>
      <c r="O13" s="234">
        <f>SUM(O11:O12)</f>
        <v>0</v>
      </c>
      <c r="P13" s="233">
        <f>SUM(P11:P12)</f>
        <v>0</v>
      </c>
      <c r="Q13" s="146"/>
      <c r="R13" s="234">
        <f>SUM(R11:R12)</f>
        <v>169850</v>
      </c>
      <c r="S13" s="232">
        <f>SUM(S11:S12)</f>
        <v>168668</v>
      </c>
      <c r="T13" s="235">
        <f>SUM(T11:T12)</f>
        <v>166937</v>
      </c>
      <c r="U13" s="39"/>
    </row>
    <row r="14" spans="1:21" s="9" customFormat="1" ht="15" customHeight="1" x14ac:dyDescent="0.2">
      <c r="A14" s="12"/>
      <c r="B14" s="79" t="s">
        <v>32</v>
      </c>
      <c r="C14" s="88">
        <v>0</v>
      </c>
      <c r="D14" s="152">
        <v>0</v>
      </c>
      <c r="E14" s="138">
        <v>0</v>
      </c>
      <c r="F14" s="174"/>
      <c r="G14" s="134">
        <v>0</v>
      </c>
      <c r="H14" s="152">
        <v>0</v>
      </c>
      <c r="I14" s="138">
        <v>0</v>
      </c>
      <c r="J14" s="145"/>
      <c r="K14" s="134">
        <v>40733</v>
      </c>
      <c r="L14" s="152">
        <v>40777</v>
      </c>
      <c r="M14" s="138">
        <v>39092</v>
      </c>
      <c r="N14" s="174"/>
      <c r="O14" s="134">
        <v>0</v>
      </c>
      <c r="P14" s="138">
        <v>0</v>
      </c>
      <c r="Q14" s="145"/>
      <c r="R14" s="134">
        <f>C14+G14+K14+O14</f>
        <v>40733</v>
      </c>
      <c r="S14" s="134">
        <f>+D14+H14+L14</f>
        <v>40777</v>
      </c>
      <c r="T14" s="92">
        <f>E14+I14+M14+Q14</f>
        <v>39092</v>
      </c>
      <c r="U14" s="39"/>
    </row>
    <row r="15" spans="1:21" s="9" customFormat="1" ht="15" customHeight="1" x14ac:dyDescent="0.2">
      <c r="A15" s="12"/>
      <c r="B15" s="212" t="s">
        <v>33</v>
      </c>
      <c r="C15" s="213">
        <v>0</v>
      </c>
      <c r="D15" s="228">
        <v>0</v>
      </c>
      <c r="E15" s="229">
        <v>3</v>
      </c>
      <c r="F15" s="174"/>
      <c r="G15" s="268">
        <v>0</v>
      </c>
      <c r="H15" s="228">
        <v>0</v>
      </c>
      <c r="I15" s="229">
        <v>0</v>
      </c>
      <c r="J15" s="145"/>
      <c r="K15" s="268">
        <v>0</v>
      </c>
      <c r="L15" s="228">
        <v>0</v>
      </c>
      <c r="M15" s="229">
        <v>0</v>
      </c>
      <c r="N15" s="174"/>
      <c r="O15" s="268">
        <v>0</v>
      </c>
      <c r="P15" s="229">
        <v>0</v>
      </c>
      <c r="Q15" s="145"/>
      <c r="R15" s="268">
        <f>C15+G15+K15+O15</f>
        <v>0</v>
      </c>
      <c r="S15" s="228">
        <f>+D15+H15+L15</f>
        <v>0</v>
      </c>
      <c r="T15" s="214">
        <f>E15+I15+M15+Q15</f>
        <v>3</v>
      </c>
      <c r="U15" s="39"/>
    </row>
    <row r="16" spans="1:21" s="9" customFormat="1" ht="15" customHeight="1" thickBot="1" x14ac:dyDescent="0.25">
      <c r="A16" s="12"/>
      <c r="B16" s="230" t="s">
        <v>159</v>
      </c>
      <c r="C16" s="231">
        <f>SUM(C13:C15)</f>
        <v>120556</v>
      </c>
      <c r="D16" s="232">
        <f>SUM(D13:D15)</f>
        <v>119309</v>
      </c>
      <c r="E16" s="233">
        <f>SUM(E13:E15)</f>
        <v>110922</v>
      </c>
      <c r="F16" s="175"/>
      <c r="G16" s="234">
        <f>SUM(G13:G15)</f>
        <v>49294</v>
      </c>
      <c r="H16" s="232">
        <f>SUM(H13:H15)</f>
        <v>49359</v>
      </c>
      <c r="I16" s="233">
        <f>SUM(I13:I15)</f>
        <v>56018</v>
      </c>
      <c r="J16" s="146"/>
      <c r="K16" s="234">
        <f>SUM(K13:K15)</f>
        <v>40733</v>
      </c>
      <c r="L16" s="232">
        <f>SUM(L13:L15)</f>
        <v>40777</v>
      </c>
      <c r="M16" s="233">
        <f>SUM(M13:M15)</f>
        <v>39092</v>
      </c>
      <c r="N16" s="175"/>
      <c r="O16" s="234">
        <v>0</v>
      </c>
      <c r="P16" s="233">
        <f>SUM(P13:P15)</f>
        <v>0</v>
      </c>
      <c r="Q16" s="146"/>
      <c r="R16" s="234">
        <f>SUM(R13:R15)</f>
        <v>210583</v>
      </c>
      <c r="S16" s="232">
        <f>SUM(S13:S15)</f>
        <v>209445</v>
      </c>
      <c r="T16" s="235">
        <f>SUM(T13:T15)</f>
        <v>206032</v>
      </c>
      <c r="U16" s="39"/>
    </row>
    <row r="17" spans="1:21" s="9" customFormat="1" ht="15" customHeight="1" x14ac:dyDescent="0.2">
      <c r="A17" s="12"/>
      <c r="B17" s="79" t="s">
        <v>111</v>
      </c>
      <c r="C17" s="213">
        <v>-18971</v>
      </c>
      <c r="D17" s="88">
        <v>-18860</v>
      </c>
      <c r="E17" s="138">
        <v>-15422</v>
      </c>
      <c r="F17" s="174"/>
      <c r="G17" s="134">
        <v>-1637</v>
      </c>
      <c r="H17" s="88">
        <v>-1627</v>
      </c>
      <c r="I17" s="138">
        <v>-2161</v>
      </c>
      <c r="J17" s="145"/>
      <c r="K17" s="134">
        <v>-33514</v>
      </c>
      <c r="L17" s="88">
        <v>-33350</v>
      </c>
      <c r="M17" s="138">
        <v>-29193</v>
      </c>
      <c r="N17" s="174"/>
      <c r="O17" s="134">
        <v>-6942</v>
      </c>
      <c r="P17" s="138">
        <v>-2495</v>
      </c>
      <c r="Q17" s="145"/>
      <c r="R17" s="134">
        <f>C17+G17+K17+O17</f>
        <v>-61064</v>
      </c>
      <c r="S17" s="88"/>
      <c r="T17" s="92">
        <f>E17+I17+M17+P17</f>
        <v>-49271</v>
      </c>
      <c r="U17" s="39"/>
    </row>
    <row r="18" spans="1:21" s="9" customFormat="1" ht="15" customHeight="1" thickBot="1" x14ac:dyDescent="0.25">
      <c r="A18" s="12"/>
      <c r="B18" s="230" t="s">
        <v>36</v>
      </c>
      <c r="C18" s="231">
        <f>SUM(C16:C17)</f>
        <v>101585</v>
      </c>
      <c r="D18" s="231">
        <f>SUM(D16:D17)</f>
        <v>100449</v>
      </c>
      <c r="E18" s="233">
        <f>SUM(E16:E17)</f>
        <v>95500</v>
      </c>
      <c r="F18" s="175"/>
      <c r="G18" s="234">
        <f>SUM(G16:G17)</f>
        <v>47657</v>
      </c>
      <c r="H18" s="231">
        <f>SUM(H16:H17)</f>
        <v>47732</v>
      </c>
      <c r="I18" s="233">
        <f>SUM(I16:I17)</f>
        <v>53857</v>
      </c>
      <c r="J18" s="146"/>
      <c r="K18" s="234">
        <f>SUM(K16:K17)</f>
        <v>7219</v>
      </c>
      <c r="L18" s="231">
        <f>SUM(L16:L17)</f>
        <v>7427</v>
      </c>
      <c r="M18" s="233">
        <f>SUM(M16:M17)</f>
        <v>9899</v>
      </c>
      <c r="N18" s="175"/>
      <c r="O18" s="234">
        <f>SUM(O16:O17)</f>
        <v>-6942</v>
      </c>
      <c r="P18" s="233">
        <f>SUM(P16:P17)</f>
        <v>-2495</v>
      </c>
      <c r="Q18" s="146"/>
      <c r="R18" s="234">
        <f>SUM(R16:R17)</f>
        <v>149519</v>
      </c>
      <c r="S18" s="231"/>
      <c r="T18" s="235">
        <f t="shared" ref="T18" si="1">SUM(T16:T17)</f>
        <v>156761</v>
      </c>
      <c r="U18" s="39"/>
    </row>
    <row r="19" spans="1:21" s="9" customFormat="1" ht="15" customHeight="1" x14ac:dyDescent="0.2">
      <c r="A19" s="12"/>
      <c r="B19" s="130"/>
      <c r="C19" s="131"/>
      <c r="D19" s="131"/>
      <c r="E19" s="139"/>
      <c r="F19" s="175"/>
      <c r="G19" s="135"/>
      <c r="H19" s="131"/>
      <c r="I19" s="139"/>
      <c r="J19" s="146"/>
      <c r="K19" s="135"/>
      <c r="L19" s="131"/>
      <c r="M19" s="139"/>
      <c r="N19" s="175"/>
      <c r="O19" s="135"/>
      <c r="P19" s="139"/>
      <c r="Q19" s="146"/>
      <c r="R19" s="135"/>
      <c r="S19" s="131"/>
      <c r="T19" s="132"/>
      <c r="U19" s="39"/>
    </row>
    <row r="20" spans="1:21" s="9" customFormat="1" ht="15" customHeight="1" x14ac:dyDescent="0.2">
      <c r="A20" s="12"/>
      <c r="B20" s="212" t="s">
        <v>160</v>
      </c>
      <c r="C20" s="213">
        <v>-62209</v>
      </c>
      <c r="D20" s="213">
        <v>-61196</v>
      </c>
      <c r="E20" s="229">
        <v>-55106</v>
      </c>
      <c r="F20" s="174"/>
      <c r="G20" s="268">
        <v>-5966</v>
      </c>
      <c r="H20" s="213">
        <v>-6045</v>
      </c>
      <c r="I20" s="229">
        <v>-7348</v>
      </c>
      <c r="J20" s="145"/>
      <c r="K20" s="268">
        <v>-2854</v>
      </c>
      <c r="L20" s="213">
        <v>-2830</v>
      </c>
      <c r="M20" s="229">
        <v>-3080</v>
      </c>
      <c r="N20" s="174"/>
      <c r="O20" s="268">
        <v>-1630</v>
      </c>
      <c r="P20" s="229">
        <v>-1522</v>
      </c>
      <c r="Q20" s="145"/>
      <c r="R20" s="134">
        <f>C20+G20+K20+O20</f>
        <v>-72659</v>
      </c>
      <c r="S20" s="213"/>
      <c r="T20" s="214">
        <f>E20+I20+M20+P20</f>
        <v>-67056</v>
      </c>
      <c r="U20" s="39"/>
    </row>
    <row r="21" spans="1:21" s="9" customFormat="1" ht="15" customHeight="1" thickBot="1" x14ac:dyDescent="0.25">
      <c r="A21" s="12"/>
      <c r="B21" s="230" t="s">
        <v>112</v>
      </c>
      <c r="C21" s="231">
        <f>SUM(C18:C20)</f>
        <v>39376</v>
      </c>
      <c r="D21" s="231">
        <f>SUM(D18:D20)</f>
        <v>39253</v>
      </c>
      <c r="E21" s="233">
        <f>SUM(E18:E20)</f>
        <v>40394</v>
      </c>
      <c r="F21" s="175"/>
      <c r="G21" s="234">
        <f>SUM(G18:G20)</f>
        <v>41691</v>
      </c>
      <c r="H21" s="231">
        <f>SUM(H18:H20)</f>
        <v>41687</v>
      </c>
      <c r="I21" s="233">
        <f>SUM(I18:I20)</f>
        <v>46509</v>
      </c>
      <c r="J21" s="146"/>
      <c r="K21" s="234">
        <f>SUM(K18:K20)</f>
        <v>4365</v>
      </c>
      <c r="L21" s="231">
        <f>SUM(L18:L20)</f>
        <v>4597</v>
      </c>
      <c r="M21" s="233">
        <f>SUM(M18:M20)</f>
        <v>6819</v>
      </c>
      <c r="N21" s="175"/>
      <c r="O21" s="234">
        <f>SUM(O18:O20)</f>
        <v>-8572</v>
      </c>
      <c r="P21" s="233">
        <f>SUM(P18:P20)</f>
        <v>-4017</v>
      </c>
      <c r="Q21" s="146"/>
      <c r="R21" s="234">
        <f>SUM(R18:R20)</f>
        <v>76860</v>
      </c>
      <c r="S21" s="231"/>
      <c r="T21" s="235">
        <f t="shared" ref="T21" si="2">SUM(T18:T20)</f>
        <v>89705</v>
      </c>
      <c r="U21" s="39"/>
    </row>
    <row r="22" spans="1:21" s="9" customFormat="1" ht="15" customHeight="1" x14ac:dyDescent="0.2">
      <c r="A22" s="12"/>
      <c r="B22" s="130"/>
      <c r="C22" s="131"/>
      <c r="D22" s="131"/>
      <c r="E22" s="139"/>
      <c r="F22" s="175"/>
      <c r="G22" s="135"/>
      <c r="H22" s="131"/>
      <c r="I22" s="139"/>
      <c r="J22" s="146"/>
      <c r="K22" s="135"/>
      <c r="L22" s="131"/>
      <c r="M22" s="139"/>
      <c r="N22" s="175"/>
      <c r="O22" s="135"/>
      <c r="P22" s="139"/>
      <c r="Q22" s="146"/>
      <c r="R22" s="135"/>
      <c r="S22" s="131"/>
      <c r="T22" s="132"/>
      <c r="U22" s="39"/>
    </row>
    <row r="23" spans="1:21" s="9" customFormat="1" ht="15" customHeight="1" x14ac:dyDescent="0.2">
      <c r="A23" s="12"/>
      <c r="B23" s="79" t="s">
        <v>37</v>
      </c>
      <c r="C23" s="213">
        <v>-41749</v>
      </c>
      <c r="D23" s="88">
        <v>-41088</v>
      </c>
      <c r="E23" s="138">
        <v>-32402</v>
      </c>
      <c r="F23" s="174"/>
      <c r="G23" s="134">
        <v>-7699</v>
      </c>
      <c r="H23" s="88">
        <v>-7719</v>
      </c>
      <c r="I23" s="138">
        <v>-8517</v>
      </c>
      <c r="J23" s="145"/>
      <c r="K23" s="134">
        <v>0</v>
      </c>
      <c r="L23" s="88">
        <v>0</v>
      </c>
      <c r="M23" s="138">
        <v>0</v>
      </c>
      <c r="N23" s="174"/>
      <c r="O23" s="134">
        <v>0</v>
      </c>
      <c r="P23" s="138">
        <v>0</v>
      </c>
      <c r="Q23" s="145"/>
      <c r="R23" s="134">
        <f>C23+G23+K23+O23</f>
        <v>-49448</v>
      </c>
      <c r="S23" s="88"/>
      <c r="T23" s="92">
        <f>E23+I23+M23+P23</f>
        <v>-40919</v>
      </c>
      <c r="U23" s="39"/>
    </row>
    <row r="24" spans="1:21" s="9" customFormat="1" ht="15" customHeight="1" thickBot="1" x14ac:dyDescent="0.25">
      <c r="A24" s="12"/>
      <c r="B24" s="230" t="s">
        <v>113</v>
      </c>
      <c r="C24" s="231">
        <f>SUM(C21:C23)</f>
        <v>-2373</v>
      </c>
      <c r="D24" s="231">
        <f>SUM(D21:D23)</f>
        <v>-1835</v>
      </c>
      <c r="E24" s="233">
        <f>SUM(E21:E23)</f>
        <v>7992</v>
      </c>
      <c r="F24" s="175"/>
      <c r="G24" s="234">
        <f>SUM(G21:G23)</f>
        <v>33992</v>
      </c>
      <c r="H24" s="231">
        <f>SUM(H21:H23)</f>
        <v>33968</v>
      </c>
      <c r="I24" s="233">
        <f>SUM(I21:I23)</f>
        <v>37992</v>
      </c>
      <c r="J24" s="146"/>
      <c r="K24" s="234">
        <f>SUM(K21:K23)</f>
        <v>4365</v>
      </c>
      <c r="L24" s="231">
        <f>SUM(L21:L23)</f>
        <v>4597</v>
      </c>
      <c r="M24" s="233">
        <f>SUM(M21:M23)</f>
        <v>6819</v>
      </c>
      <c r="N24" s="175"/>
      <c r="O24" s="234">
        <f>SUM(O21:O23)</f>
        <v>-8572</v>
      </c>
      <c r="P24" s="233">
        <f>SUM(P21:P23)</f>
        <v>-4017</v>
      </c>
      <c r="Q24" s="146"/>
      <c r="R24" s="234">
        <f>SUM(R21:R23)</f>
        <v>27412</v>
      </c>
      <c r="S24" s="231"/>
      <c r="T24" s="235">
        <f>SUM(T21:T23)</f>
        <v>48786</v>
      </c>
      <c r="U24" s="39"/>
    </row>
    <row r="25" spans="1:21" s="9" customFormat="1" ht="15" customHeight="1" x14ac:dyDescent="0.2">
      <c r="A25" s="12"/>
      <c r="B25" s="79" t="s">
        <v>38</v>
      </c>
      <c r="C25" s="88"/>
      <c r="D25" s="88"/>
      <c r="E25" s="138"/>
      <c r="F25" s="145"/>
      <c r="G25" s="134"/>
      <c r="H25" s="88"/>
      <c r="I25" s="148"/>
      <c r="J25" s="145"/>
      <c r="K25" s="150"/>
      <c r="L25" s="88"/>
      <c r="M25" s="138"/>
      <c r="N25" s="145"/>
      <c r="O25" s="134"/>
      <c r="P25" s="138"/>
      <c r="Q25" s="145"/>
      <c r="R25" s="134">
        <v>-17493</v>
      </c>
      <c r="S25" s="88"/>
      <c r="T25" s="92">
        <v>-22754</v>
      </c>
      <c r="U25" s="39"/>
    </row>
    <row r="26" spans="1:21" s="9" customFormat="1" ht="15" customHeight="1" x14ac:dyDescent="0.2">
      <c r="A26" s="12"/>
      <c r="B26" s="79" t="s">
        <v>39</v>
      </c>
      <c r="C26" s="88"/>
      <c r="D26" s="88"/>
      <c r="E26" s="138"/>
      <c r="F26" s="145"/>
      <c r="G26" s="134"/>
      <c r="H26" s="88"/>
      <c r="I26" s="138"/>
      <c r="J26" s="145"/>
      <c r="K26" s="134"/>
      <c r="L26" s="88"/>
      <c r="M26" s="138"/>
      <c r="N26" s="145"/>
      <c r="O26" s="134"/>
      <c r="P26" s="138"/>
      <c r="Q26" s="145"/>
      <c r="R26" s="215">
        <v>3819</v>
      </c>
      <c r="S26" s="88"/>
      <c r="T26" s="92">
        <v>13540</v>
      </c>
      <c r="U26" s="39"/>
    </row>
    <row r="27" spans="1:21" s="9" customFormat="1" ht="15" customHeight="1" x14ac:dyDescent="0.2">
      <c r="A27" s="12"/>
      <c r="B27" s="79" t="s">
        <v>40</v>
      </c>
      <c r="C27" s="88"/>
      <c r="D27" s="88"/>
      <c r="E27" s="138"/>
      <c r="F27" s="145"/>
      <c r="G27" s="134"/>
      <c r="H27" s="88"/>
      <c r="I27" s="138"/>
      <c r="J27" s="145"/>
      <c r="K27" s="268"/>
      <c r="L27" s="88"/>
      <c r="M27" s="138"/>
      <c r="N27" s="145"/>
      <c r="O27" s="134"/>
      <c r="P27" s="138"/>
      <c r="Q27" s="145"/>
      <c r="R27" s="215">
        <v>-10658</v>
      </c>
      <c r="S27" s="88"/>
      <c r="T27" s="92">
        <v>-9552</v>
      </c>
      <c r="U27" s="39"/>
    </row>
    <row r="28" spans="1:21" s="9" customFormat="1" ht="15" customHeight="1" x14ac:dyDescent="0.2">
      <c r="A28" s="12"/>
      <c r="B28" s="212" t="s">
        <v>41</v>
      </c>
      <c r="C28" s="213"/>
      <c r="D28" s="213"/>
      <c r="E28" s="229"/>
      <c r="F28" s="145"/>
      <c r="G28" s="268"/>
      <c r="H28" s="213"/>
      <c r="I28" s="229"/>
      <c r="J28" s="145"/>
      <c r="K28" s="268"/>
      <c r="L28" s="213"/>
      <c r="M28" s="229"/>
      <c r="N28" s="145"/>
      <c r="O28" s="268"/>
      <c r="P28" s="229"/>
      <c r="Q28" s="145"/>
      <c r="R28" s="268">
        <v>-1216</v>
      </c>
      <c r="S28" s="213"/>
      <c r="T28" s="214">
        <v>-1065</v>
      </c>
      <c r="U28" s="39"/>
    </row>
    <row r="29" spans="1:21" s="9" customFormat="1" ht="15" customHeight="1" thickBot="1" x14ac:dyDescent="0.25">
      <c r="A29" s="12"/>
      <c r="B29" s="230" t="s">
        <v>42</v>
      </c>
      <c r="C29" s="236"/>
      <c r="D29" s="236"/>
      <c r="E29" s="237"/>
      <c r="F29" s="145"/>
      <c r="G29" s="238"/>
      <c r="H29" s="236"/>
      <c r="I29" s="237"/>
      <c r="J29" s="145"/>
      <c r="K29" s="238"/>
      <c r="L29" s="236"/>
      <c r="M29" s="237"/>
      <c r="N29" s="145"/>
      <c r="O29" s="238"/>
      <c r="P29" s="237"/>
      <c r="Q29" s="145"/>
      <c r="R29" s="234">
        <f>SUM(R24:R28)</f>
        <v>1864</v>
      </c>
      <c r="S29" s="236"/>
      <c r="T29" s="235">
        <f>SUM(T24:T28)</f>
        <v>28955</v>
      </c>
      <c r="U29" s="39"/>
    </row>
    <row r="30" spans="1:21" s="9" customFormat="1" ht="15" customHeight="1" x14ac:dyDescent="0.2">
      <c r="A30" s="12"/>
      <c r="B30" s="79" t="s">
        <v>43</v>
      </c>
      <c r="C30" s="88"/>
      <c r="D30" s="88"/>
      <c r="E30" s="138"/>
      <c r="F30" s="145"/>
      <c r="G30" s="134"/>
      <c r="H30" s="88"/>
      <c r="I30" s="138"/>
      <c r="J30" s="145"/>
      <c r="K30" s="150"/>
      <c r="L30" s="88"/>
      <c r="M30" s="138"/>
      <c r="N30" s="145"/>
      <c r="O30" s="134"/>
      <c r="P30" s="138"/>
      <c r="Q30" s="145"/>
      <c r="R30" s="134">
        <v>5941</v>
      </c>
      <c r="S30" s="88"/>
      <c r="T30" s="92">
        <v>2150</v>
      </c>
      <c r="U30" s="39"/>
    </row>
    <row r="31" spans="1:21" s="9" customFormat="1" ht="15" customHeight="1" x14ac:dyDescent="0.2">
      <c r="A31" s="12"/>
      <c r="B31" s="212" t="s">
        <v>44</v>
      </c>
      <c r="C31" s="213"/>
      <c r="D31" s="213"/>
      <c r="E31" s="229"/>
      <c r="F31" s="145"/>
      <c r="G31" s="268"/>
      <c r="H31" s="213"/>
      <c r="I31" s="229"/>
      <c r="J31" s="145"/>
      <c r="K31" s="268"/>
      <c r="L31" s="213"/>
      <c r="M31" s="229"/>
      <c r="N31" s="145"/>
      <c r="O31" s="268"/>
      <c r="P31" s="229"/>
      <c r="Q31" s="145"/>
      <c r="R31" s="268">
        <v>-6355</v>
      </c>
      <c r="S31" s="213"/>
      <c r="T31" s="214">
        <v>-5592</v>
      </c>
      <c r="U31" s="39"/>
    </row>
    <row r="32" spans="1:21" s="9" customFormat="1" ht="15" customHeight="1" thickBot="1" x14ac:dyDescent="0.25">
      <c r="A32" s="12"/>
      <c r="B32" s="230" t="s">
        <v>45</v>
      </c>
      <c r="C32" s="236"/>
      <c r="D32" s="236"/>
      <c r="E32" s="237"/>
      <c r="F32" s="145"/>
      <c r="G32" s="238"/>
      <c r="H32" s="236"/>
      <c r="I32" s="237"/>
      <c r="J32" s="145"/>
      <c r="K32" s="238"/>
      <c r="L32" s="236"/>
      <c r="M32" s="237"/>
      <c r="N32" s="145"/>
      <c r="O32" s="238"/>
      <c r="P32" s="237"/>
      <c r="Q32" s="145"/>
      <c r="R32" s="234">
        <f>+R30+R31</f>
        <v>-414</v>
      </c>
      <c r="S32" s="236"/>
      <c r="T32" s="235">
        <f>SUM(T30:T31)</f>
        <v>-3442</v>
      </c>
      <c r="U32" s="39"/>
    </row>
    <row r="33" spans="1:21" s="9" customFormat="1" ht="15" customHeight="1" thickBot="1" x14ac:dyDescent="0.25">
      <c r="A33" s="12"/>
      <c r="B33" s="230" t="s">
        <v>46</v>
      </c>
      <c r="C33" s="236"/>
      <c r="D33" s="236"/>
      <c r="E33" s="237"/>
      <c r="F33" s="145"/>
      <c r="G33" s="238"/>
      <c r="H33" s="236"/>
      <c r="I33" s="237"/>
      <c r="J33" s="145"/>
      <c r="K33" s="238"/>
      <c r="L33" s="236"/>
      <c r="M33" s="237"/>
      <c r="N33" s="145"/>
      <c r="O33" s="238"/>
      <c r="P33" s="237"/>
      <c r="Q33" s="145"/>
      <c r="R33" s="234">
        <f>+R29+R32</f>
        <v>1450</v>
      </c>
      <c r="S33" s="236"/>
      <c r="T33" s="235">
        <f>+T29+T32</f>
        <v>25513</v>
      </c>
      <c r="U33" s="39"/>
    </row>
    <row r="34" spans="1:21" s="9" customFormat="1" ht="15" customHeight="1" x14ac:dyDescent="0.2">
      <c r="A34" s="12"/>
      <c r="B34" s="79" t="s">
        <v>47</v>
      </c>
      <c r="C34" s="88"/>
      <c r="D34" s="88"/>
      <c r="E34" s="138"/>
      <c r="F34" s="145"/>
      <c r="G34" s="134"/>
      <c r="H34" s="88"/>
      <c r="I34" s="138"/>
      <c r="J34" s="145"/>
      <c r="K34" s="150"/>
      <c r="L34" s="88"/>
      <c r="M34" s="138"/>
      <c r="N34" s="145"/>
      <c r="O34" s="134"/>
      <c r="P34" s="138"/>
      <c r="Q34" s="145"/>
      <c r="R34" s="88">
        <v>-591</v>
      </c>
      <c r="S34" s="88"/>
      <c r="T34" s="92">
        <v>-7751</v>
      </c>
      <c r="U34" s="39"/>
    </row>
    <row r="35" spans="1:21" s="5" customFormat="1" ht="15" customHeight="1" thickBot="1" x14ac:dyDescent="0.25">
      <c r="A35" s="22"/>
      <c r="B35" s="85" t="s">
        <v>48</v>
      </c>
      <c r="C35" s="89"/>
      <c r="D35" s="89"/>
      <c r="E35" s="140"/>
      <c r="F35" s="146"/>
      <c r="G35" s="141"/>
      <c r="H35" s="89"/>
      <c r="I35" s="140"/>
      <c r="J35" s="146"/>
      <c r="K35" s="141"/>
      <c r="L35" s="89"/>
      <c r="M35" s="140"/>
      <c r="N35" s="146"/>
      <c r="O35" s="141"/>
      <c r="P35" s="140"/>
      <c r="Q35" s="146"/>
      <c r="R35" s="141">
        <f>SUM(R33:R34)</f>
        <v>859</v>
      </c>
      <c r="S35" s="89"/>
      <c r="T35" s="93">
        <f>SUM(T33:T34)</f>
        <v>17762</v>
      </c>
      <c r="U35" s="40"/>
    </row>
    <row r="36" spans="1:21" s="36" customFormat="1" x14ac:dyDescent="0.25">
      <c r="A36" s="2"/>
      <c r="B36" s="44"/>
      <c r="C36" s="44"/>
      <c r="D36" s="44"/>
      <c r="E36" s="44"/>
      <c r="F36" s="176"/>
      <c r="G36" s="44"/>
      <c r="H36" s="44"/>
      <c r="I36" s="44"/>
      <c r="J36" s="44"/>
      <c r="K36" s="44"/>
      <c r="L36" s="44"/>
      <c r="M36" s="44"/>
      <c r="N36" s="176"/>
      <c r="O36" s="44"/>
      <c r="P36" s="44"/>
      <c r="Q36" s="44"/>
      <c r="R36" s="44"/>
      <c r="S36" s="44"/>
      <c r="T36" s="44"/>
    </row>
    <row r="37" spans="1:21" x14ac:dyDescent="0.25">
      <c r="B37" s="9" t="s">
        <v>163</v>
      </c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D17"/>
  <sheetViews>
    <sheetView showGridLines="0" zoomScaleNormal="100" workbookViewId="0"/>
  </sheetViews>
  <sheetFormatPr defaultColWidth="9.109375" defaultRowHeight="13.8" x14ac:dyDescent="0.25"/>
  <cols>
    <col min="1" max="1" width="3.5546875" style="2" customWidth="1"/>
    <col min="2" max="2" width="78.109375" style="2" customWidth="1"/>
    <col min="3" max="4" width="12.88671875" style="2" customWidth="1"/>
    <col min="5" max="16384" width="9.109375" style="2"/>
  </cols>
  <sheetData>
    <row r="1" spans="1:4" s="14" customFormat="1" ht="15.6" x14ac:dyDescent="0.3">
      <c r="B1" s="157" t="str">
        <f>+'Table of contents'!C19</f>
        <v>Statement of Comprehensive Income for the First Quarter 2023 and 2022</v>
      </c>
      <c r="C1" s="26"/>
      <c r="D1" s="26"/>
    </row>
    <row r="2" spans="1:4" s="14" customFormat="1" ht="15.6" x14ac:dyDescent="0.3">
      <c r="B2" s="128" t="s">
        <v>10</v>
      </c>
      <c r="C2" s="26"/>
      <c r="D2" s="26"/>
    </row>
    <row r="3" spans="1:4" s="9" customFormat="1" ht="10.199999999999999" x14ac:dyDescent="0.2">
      <c r="A3" s="12"/>
      <c r="B3" s="24"/>
      <c r="C3" s="28"/>
      <c r="D3" s="28"/>
    </row>
    <row r="4" spans="1:4" s="9" customFormat="1" ht="10.8" thickBot="1" x14ac:dyDescent="0.25">
      <c r="A4" s="12"/>
      <c r="B4" s="82" t="s">
        <v>31</v>
      </c>
      <c r="C4" s="127" t="s">
        <v>143</v>
      </c>
      <c r="D4" s="127" t="s">
        <v>144</v>
      </c>
    </row>
    <row r="5" spans="1:4" s="9" customFormat="1" ht="15" customHeight="1" thickTop="1" thickBot="1" x14ac:dyDescent="0.25">
      <c r="A5" s="12"/>
      <c r="B5" s="167" t="s">
        <v>48</v>
      </c>
      <c r="C5" s="168">
        <v>859</v>
      </c>
      <c r="D5" s="169">
        <v>17762</v>
      </c>
    </row>
    <row r="6" spans="1:4" s="9" customFormat="1" ht="15" customHeight="1" x14ac:dyDescent="0.2">
      <c r="A6" s="12"/>
      <c r="B6" s="79" t="s">
        <v>114</v>
      </c>
      <c r="C6" s="88">
        <v>-23579</v>
      </c>
      <c r="D6" s="92">
        <v>18659</v>
      </c>
    </row>
    <row r="7" spans="1:4" s="9" customFormat="1" ht="15" customHeight="1" x14ac:dyDescent="0.2">
      <c r="A7" s="12"/>
      <c r="B7" s="212" t="s">
        <v>115</v>
      </c>
      <c r="C7" s="88">
        <v>148</v>
      </c>
      <c r="D7" s="214">
        <v>-445</v>
      </c>
    </row>
    <row r="8" spans="1:4" s="9" customFormat="1" ht="15" customHeight="1" x14ac:dyDescent="0.2">
      <c r="A8" s="12"/>
      <c r="B8" s="212" t="s">
        <v>116</v>
      </c>
      <c r="C8" s="88">
        <v>-6738</v>
      </c>
      <c r="D8" s="214">
        <v>0</v>
      </c>
    </row>
    <row r="9" spans="1:4" s="27" customFormat="1" ht="25.2" customHeight="1" thickBot="1" x14ac:dyDescent="0.25">
      <c r="A9" s="28"/>
      <c r="B9" s="239" t="s">
        <v>117</v>
      </c>
      <c r="C9" s="231">
        <f>SUM(C6:C8)</f>
        <v>-30169</v>
      </c>
      <c r="D9" s="235">
        <f>SUM(D6:D8)</f>
        <v>18214</v>
      </c>
    </row>
    <row r="10" spans="1:4" s="9" customFormat="1" ht="24" customHeight="1" x14ac:dyDescent="0.2">
      <c r="A10" s="12"/>
      <c r="B10" s="158" t="s">
        <v>118</v>
      </c>
      <c r="C10" s="88">
        <v>109</v>
      </c>
      <c r="D10" s="92">
        <v>-210</v>
      </c>
    </row>
    <row r="11" spans="1:4" s="9" customFormat="1" ht="15" customHeight="1" x14ac:dyDescent="0.2">
      <c r="A11" s="12"/>
      <c r="B11" s="79" t="s">
        <v>148</v>
      </c>
      <c r="C11" s="88">
        <v>1473</v>
      </c>
      <c r="D11" s="92">
        <v>170</v>
      </c>
    </row>
    <row r="12" spans="1:4" s="9" customFormat="1" ht="15" customHeight="1" thickBot="1" x14ac:dyDescent="0.25">
      <c r="A12" s="12"/>
      <c r="B12" s="230" t="s">
        <v>119</v>
      </c>
      <c r="C12" s="231">
        <f>SUM(C10:C11)</f>
        <v>1582</v>
      </c>
      <c r="D12" s="235">
        <f>SUM(D10:D11)</f>
        <v>-40</v>
      </c>
    </row>
    <row r="13" spans="1:4" s="9" customFormat="1" ht="15" customHeight="1" thickBot="1" x14ac:dyDescent="0.25">
      <c r="A13" s="12"/>
      <c r="B13" s="124" t="s">
        <v>120</v>
      </c>
      <c r="C13" s="142">
        <f>C9+C12</f>
        <v>-28587</v>
      </c>
      <c r="D13" s="163">
        <f>D9+D12</f>
        <v>18174</v>
      </c>
    </row>
    <row r="14" spans="1:4" s="9" customFormat="1" ht="15" customHeight="1" thickBot="1" x14ac:dyDescent="0.25">
      <c r="A14" s="12"/>
      <c r="B14" s="159" t="s">
        <v>121</v>
      </c>
      <c r="C14" s="160">
        <f>C5+C13</f>
        <v>-27728</v>
      </c>
      <c r="D14" s="162">
        <f>+D13+D5</f>
        <v>35936</v>
      </c>
    </row>
    <row r="15" spans="1:4" s="27" customFormat="1" ht="15" customHeight="1" x14ac:dyDescent="0.2">
      <c r="A15" s="28"/>
      <c r="B15" s="79" t="s">
        <v>49</v>
      </c>
      <c r="C15" s="161">
        <f>C14-C16</f>
        <v>-27728</v>
      </c>
      <c r="D15" s="164">
        <f>+D14-D16</f>
        <v>35800</v>
      </c>
    </row>
    <row r="16" spans="1:4" s="9" customFormat="1" ht="15" customHeight="1" x14ac:dyDescent="0.2">
      <c r="A16" s="12"/>
      <c r="B16" s="212" t="s">
        <v>50</v>
      </c>
      <c r="C16" s="213">
        <v>0</v>
      </c>
      <c r="D16" s="214">
        <v>136</v>
      </c>
    </row>
    <row r="17" spans="1:4" s="9" customFormat="1" ht="10.199999999999999" x14ac:dyDescent="0.2">
      <c r="A17" s="12"/>
      <c r="B17" s="23"/>
      <c r="C17" s="29"/>
      <c r="D17" s="29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7"/>
    </row>
    <row r="9" spans="2:11" ht="17.399999999999999" x14ac:dyDescent="0.3">
      <c r="B9" s="49" t="s">
        <v>122</v>
      </c>
    </row>
    <row r="10" spans="2:11" ht="17.399999999999999" x14ac:dyDescent="0.3">
      <c r="B10" s="50" t="s">
        <v>123</v>
      </c>
      <c r="C10" s="44"/>
      <c r="D10" s="44"/>
      <c r="E10" s="44"/>
      <c r="F10" s="44"/>
    </row>
    <row r="11" spans="2:11" ht="17.399999999999999" x14ac:dyDescent="0.3">
      <c r="B11" s="50" t="s">
        <v>124</v>
      </c>
      <c r="C11" s="44"/>
      <c r="D11" s="44"/>
      <c r="E11" s="44"/>
      <c r="F11" s="44"/>
    </row>
    <row r="12" spans="2:11" ht="17.399999999999999" x14ac:dyDescent="0.3">
      <c r="B12" s="50" t="s">
        <v>125</v>
      </c>
      <c r="C12" s="44"/>
      <c r="D12" s="44"/>
      <c r="E12" s="44"/>
      <c r="F12" s="44"/>
    </row>
    <row r="13" spans="2:11" x14ac:dyDescent="0.25">
      <c r="B13" s="44"/>
      <c r="C13" s="44"/>
      <c r="D13" s="44"/>
      <c r="E13" s="44"/>
      <c r="F13" s="44"/>
    </row>
    <row r="14" spans="2:11" ht="17.399999999999999" x14ac:dyDescent="0.3">
      <c r="B14" s="50"/>
      <c r="C14" s="44"/>
      <c r="D14" s="44"/>
      <c r="E14" s="44"/>
      <c r="F14" s="44"/>
    </row>
    <row r="15" spans="2:11" ht="17.399999999999999" x14ac:dyDescent="0.3">
      <c r="B15" s="50"/>
      <c r="C15" s="44"/>
      <c r="D15" s="44"/>
      <c r="E15" s="44"/>
      <c r="F15" s="44"/>
    </row>
    <row r="16" spans="2:11" ht="17.399999999999999" x14ac:dyDescent="0.3">
      <c r="B16" s="50" t="s">
        <v>126</v>
      </c>
      <c r="C16" s="50" t="s">
        <v>127</v>
      </c>
      <c r="D16" s="44"/>
      <c r="E16" s="44"/>
      <c r="F16" s="44"/>
    </row>
    <row r="17" spans="2:6" ht="17.399999999999999" x14ac:dyDescent="0.3">
      <c r="B17" s="50" t="s">
        <v>128</v>
      </c>
      <c r="C17" s="50" t="s">
        <v>129</v>
      </c>
      <c r="D17" s="44"/>
      <c r="E17" s="44"/>
      <c r="F17" s="44"/>
    </row>
    <row r="18" spans="2:6" ht="17.399999999999999" x14ac:dyDescent="0.3">
      <c r="B18" s="50" t="s">
        <v>130</v>
      </c>
      <c r="C18" s="51" t="s">
        <v>131</v>
      </c>
      <c r="D18" s="44"/>
      <c r="E18" s="44"/>
      <c r="F18" s="44"/>
    </row>
    <row r="19" spans="2:6" x14ac:dyDescent="0.25">
      <c r="B19" s="44"/>
      <c r="C19" s="44"/>
      <c r="D19" s="44"/>
      <c r="E19" s="44"/>
      <c r="F19" s="44"/>
    </row>
    <row r="20" spans="2:6" ht="17.399999999999999" x14ac:dyDescent="0.3">
      <c r="B20" s="50" t="s">
        <v>132</v>
      </c>
      <c r="C20" s="44"/>
      <c r="D20" s="44"/>
      <c r="E20" s="44"/>
      <c r="F20" s="44"/>
    </row>
    <row r="21" spans="2:6" x14ac:dyDescent="0.25">
      <c r="B21" s="44"/>
      <c r="C21" s="44"/>
      <c r="D21" s="44"/>
      <c r="E21" s="44"/>
      <c r="F21" s="44"/>
    </row>
    <row r="22" spans="2:6" x14ac:dyDescent="0.25">
      <c r="B22" s="44"/>
      <c r="C22" s="44"/>
      <c r="D22" s="44"/>
      <c r="E22" s="44"/>
      <c r="F22" s="44"/>
    </row>
    <row r="23" spans="2:6" x14ac:dyDescent="0.25">
      <c r="B23" s="44"/>
      <c r="C23" s="44"/>
      <c r="D23" s="44"/>
      <c r="E23" s="44"/>
      <c r="F23" s="44"/>
    </row>
    <row r="24" spans="2:6" x14ac:dyDescent="0.25">
      <c r="B24" s="44"/>
      <c r="C24" s="44"/>
      <c r="D24" s="44"/>
      <c r="E24" s="44"/>
      <c r="F24" s="44"/>
    </row>
    <row r="25" spans="2:6" x14ac:dyDescent="0.25">
      <c r="B25" s="44"/>
      <c r="C25" s="44"/>
      <c r="D25" s="44"/>
      <c r="E25" s="44"/>
      <c r="F25" s="44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2023 Software AG. All rights reserved.&amp;C&amp;P</oddFooter>
  </headerFooter>
  <customProperties>
    <customPr name="_pios_id" r:id="rId3"/>
  </customProperties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5" ma:contentTypeDescription="Create a new document." ma:contentTypeScope="" ma:versionID="ca8bc2f4cec5828fa0737e1cf3f645c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596ecf3cbaa802aed48faaa9a0cde1a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871E99-915C-4FFC-9C89-7DCA334A1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B46E1-02F6-4027-98BE-478D5020FDE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5e38cea-d23d-4cf6-b8b0-e4d18a315965"/>
    <ds:schemaRef ds:uri="25f1537a-ac26-4db3-96c5-dfd0577579a3"/>
    <ds:schemaRef ds:uri="http://schemas.microsoft.com/office/2006/metadata/properties"/>
    <ds:schemaRef ds:uri="7aca01b3-5d1f-4259-b547-17b7892809ee"/>
    <ds:schemaRef ds:uri="089804ee-53a6-47c8-bc62-554352928829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2023-05-03T06:36:30Z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38795400</vt:r8>
  </property>
  <property fmtid="{D5CDD505-2E9C-101B-9397-08002B2CF9AE}" pid="5" name="MediaServiceImageTags">
    <vt:lpwstr/>
  </property>
</Properties>
</file>