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codeName="DieseArbeitsmappe" defaultThemeVersion="124226"/>
  <xr:revisionPtr revIDLastSave="186" documentId="8_{C2BDFA8C-7F9F-439B-9622-117AB6864A22}" xr6:coauthVersionLast="47" xr6:coauthVersionMax="47" xr10:uidLastSave="{C0BB64B2-D3B6-474C-A15F-C8CEC7DFA43E}"/>
  <bookViews>
    <workbookView xWindow="-120" yWindow="-120" windowWidth="25440" windowHeight="15390" tabRatio="932" xr2:uid="{00000000-000D-0000-FFFF-FFFF00000000}"/>
  </bookViews>
  <sheets>
    <sheet name="Front page" sheetId="1" r:id="rId1"/>
    <sheet name="Table of contents" sheetId="32" r:id="rId2"/>
    <sheet name="Key Figures" sheetId="31" r:id="rId3"/>
    <sheet name="Income Statement" sheetId="4" r:id="rId4"/>
    <sheet name="Balance Sheet" sheetId="26" r:id="rId5"/>
    <sheet name="Statement of Cash Flows" sheetId="10" r:id="rId6"/>
    <sheet name="Segment Report quarter" sheetId="35" r:id="rId7"/>
    <sheet name="Comp. Income" sheetId="14" r:id="rId8"/>
    <sheet name="IR Contact" sheetId="5" r:id="rId9"/>
    <sheet name="Back Banner" sheetId="36" r:id="rId10"/>
  </sheets>
  <definedNames>
    <definedName name="_xlnm.Print_Area" localSheetId="4">'Balance Sheet'!$A$1:$D$51</definedName>
    <definedName name="_xlnm.Print_Area" localSheetId="7">'Comp. Income'!$A$1:$D$17</definedName>
    <definedName name="_xlnm.Print_Area" localSheetId="0">'Front page'!$A$1:$H$23</definedName>
    <definedName name="_xlnm.Print_Area" localSheetId="3">'Income Statement'!$A$1:$F$33</definedName>
    <definedName name="_xlnm.Print_Area" localSheetId="6">'Segment Report quarter'!$A$1:$U$36</definedName>
    <definedName name="_xlnm.Print_Area" localSheetId="5">'Statement of Cash Flows'!$A$1:$E$36</definedName>
    <definedName name="_xlnm.Print_Area" localSheetId="1">'Table of contents'!$A$1:$J$21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2" i="35" l="1"/>
  <c r="T10" i="35"/>
  <c r="E38" i="31" l="1"/>
  <c r="E35" i="31"/>
  <c r="C29" i="10" l="1"/>
  <c r="S15" i="35" l="1"/>
  <c r="S14" i="35"/>
  <c r="S12" i="35"/>
  <c r="S10" i="35"/>
  <c r="S9" i="35"/>
  <c r="S8" i="35"/>
  <c r="S7" i="35"/>
  <c r="R17" i="35"/>
  <c r="R15" i="35"/>
  <c r="R14" i="35"/>
  <c r="R12" i="35"/>
  <c r="R10" i="35"/>
  <c r="R9" i="35"/>
  <c r="R8" i="35"/>
  <c r="R7" i="35"/>
  <c r="K11" i="35"/>
  <c r="B1" i="35" l="1"/>
  <c r="D10" i="26"/>
  <c r="D12" i="14"/>
  <c r="D9" i="14"/>
  <c r="T32" i="35"/>
  <c r="D22" i="4"/>
  <c r="D10" i="4"/>
  <c r="D12" i="4"/>
  <c r="D19" i="4"/>
  <c r="E43" i="31"/>
  <c r="E42" i="31"/>
  <c r="E41" i="31"/>
  <c r="E40" i="31"/>
  <c r="E37" i="31"/>
  <c r="E36" i="31"/>
  <c r="E34" i="31"/>
  <c r="C15" i="10"/>
  <c r="C35" i="10" s="1"/>
  <c r="C10" i="26"/>
  <c r="D32" i="10"/>
  <c r="D34" i="10" s="1"/>
  <c r="D29" i="10"/>
  <c r="D23" i="10"/>
  <c r="D15" i="10"/>
  <c r="D35" i="10" s="1"/>
  <c r="P11" i="35"/>
  <c r="P13" i="35"/>
  <c r="P16" i="35" s="1"/>
  <c r="P18" i="35" s="1"/>
  <c r="P21" i="35" s="1"/>
  <c r="P24" i="35" s="1"/>
  <c r="O11" i="35"/>
  <c r="O13" i="35" s="1"/>
  <c r="O16" i="35" s="1"/>
  <c r="O18" i="35" s="1"/>
  <c r="O21" i="35" s="1"/>
  <c r="O24" i="35" s="1"/>
  <c r="M11" i="35"/>
  <c r="M13" i="35" s="1"/>
  <c r="M16" i="35" s="1"/>
  <c r="M18" i="35" s="1"/>
  <c r="M21" i="35" s="1"/>
  <c r="M24" i="35" s="1"/>
  <c r="L11" i="35"/>
  <c r="L13" i="35" s="1"/>
  <c r="L16" i="35" s="1"/>
  <c r="L18" i="35" s="1"/>
  <c r="L21" i="35" s="1"/>
  <c r="L24" i="35" s="1"/>
  <c r="K13" i="35"/>
  <c r="K16" i="35" s="1"/>
  <c r="K18" i="35" s="1"/>
  <c r="K21" i="35" s="1"/>
  <c r="K24" i="35" s="1"/>
  <c r="I11" i="35"/>
  <c r="I13" i="35"/>
  <c r="I16" i="35" s="1"/>
  <c r="I18" i="35" s="1"/>
  <c r="I21" i="35" s="1"/>
  <c r="I24" i="35" s="1"/>
  <c r="H11" i="35"/>
  <c r="H13" i="35" s="1"/>
  <c r="H16" i="35" s="1"/>
  <c r="H18" i="35" s="1"/>
  <c r="H21" i="35" s="1"/>
  <c r="H24" i="35" s="1"/>
  <c r="G11" i="35"/>
  <c r="G13" i="35" s="1"/>
  <c r="G16" i="35" s="1"/>
  <c r="G18" i="35" s="1"/>
  <c r="G21" i="35" s="1"/>
  <c r="G24" i="35" s="1"/>
  <c r="E11" i="35"/>
  <c r="E13" i="35" s="1"/>
  <c r="E16" i="35" s="1"/>
  <c r="E18" i="35" s="1"/>
  <c r="E21" i="35" s="1"/>
  <c r="E24" i="35" s="1"/>
  <c r="D11" i="35"/>
  <c r="D13" i="35" s="1"/>
  <c r="D16" i="35" s="1"/>
  <c r="D18" i="35" s="1"/>
  <c r="D21" i="35" s="1"/>
  <c r="D24" i="35" s="1"/>
  <c r="C11" i="35"/>
  <c r="C13" i="35" s="1"/>
  <c r="C16" i="35" s="1"/>
  <c r="C18" i="35" s="1"/>
  <c r="C21" i="35" s="1"/>
  <c r="C24" i="35" s="1"/>
  <c r="T9" i="35"/>
  <c r="T8" i="35"/>
  <c r="T7" i="35"/>
  <c r="R32" i="35"/>
  <c r="T23" i="35"/>
  <c r="R23" i="35"/>
  <c r="T20" i="35"/>
  <c r="R20" i="35"/>
  <c r="T17" i="35"/>
  <c r="T15" i="35"/>
  <c r="T14" i="35"/>
  <c r="E27" i="4"/>
  <c r="D48" i="26"/>
  <c r="D50" i="26"/>
  <c r="D41" i="26"/>
  <c r="D31" i="26"/>
  <c r="D21" i="26"/>
  <c r="D22" i="26"/>
  <c r="C21" i="26"/>
  <c r="E14" i="4"/>
  <c r="B1" i="14"/>
  <c r="B1" i="10"/>
  <c r="B1" i="26"/>
  <c r="B1" i="4"/>
  <c r="B1" i="31"/>
  <c r="C12" i="14"/>
  <c r="C9" i="14"/>
  <c r="C32" i="10"/>
  <c r="C34" i="10" s="1"/>
  <c r="C23" i="10"/>
  <c r="C48" i="26"/>
  <c r="C50" i="26"/>
  <c r="C41" i="26"/>
  <c r="C31" i="26"/>
  <c r="E24" i="4"/>
  <c r="C22" i="4"/>
  <c r="E22" i="4" s="1"/>
  <c r="E20" i="4"/>
  <c r="E18" i="4"/>
  <c r="E17" i="4"/>
  <c r="E16" i="4"/>
  <c r="E15" i="4"/>
  <c r="E13" i="4"/>
  <c r="E11" i="4"/>
  <c r="C10" i="4"/>
  <c r="C12" i="4" s="1"/>
  <c r="E12" i="4" s="1"/>
  <c r="E9" i="4"/>
  <c r="E8" i="4"/>
  <c r="E7" i="4"/>
  <c r="E6" i="4"/>
  <c r="E5" i="4"/>
  <c r="E21" i="4"/>
  <c r="D13" i="14"/>
  <c r="D14" i="14"/>
  <c r="S11" i="35"/>
  <c r="S13" i="35" s="1"/>
  <c r="S16" i="35" s="1"/>
  <c r="R11" i="35"/>
  <c r="R13" i="35" s="1"/>
  <c r="R16" i="35" s="1"/>
  <c r="R18" i="35" s="1"/>
  <c r="D51" i="26"/>
  <c r="C51" i="26"/>
  <c r="C22" i="26"/>
  <c r="D23" i="4"/>
  <c r="D25" i="4"/>
  <c r="D26" i="4"/>
  <c r="D28" i="4" s="1"/>
  <c r="C28" i="4"/>
  <c r="C13" i="14" l="1"/>
  <c r="C14" i="14" s="1"/>
  <c r="C15" i="14" s="1"/>
  <c r="T11" i="35"/>
  <c r="T13" i="35" s="1"/>
  <c r="T16" i="35" s="1"/>
  <c r="T18" i="35" s="1"/>
  <c r="T21" i="35" s="1"/>
  <c r="T24" i="35" s="1"/>
  <c r="T29" i="35" s="1"/>
  <c r="T33" i="35" s="1"/>
  <c r="T35" i="35" s="1"/>
  <c r="R21" i="35"/>
  <c r="R24" i="35" s="1"/>
  <c r="R29" i="35" s="1"/>
  <c r="R33" i="35" s="1"/>
  <c r="R35" i="35" s="1"/>
  <c r="E28" i="4"/>
  <c r="E29" i="4"/>
  <c r="D29" i="4"/>
  <c r="E26" i="4"/>
  <c r="E10" i="4"/>
  <c r="C19" i="4"/>
  <c r="C23" i="4" l="1"/>
  <c r="E19" i="4"/>
  <c r="C25" i="4" l="1"/>
  <c r="E25" i="4" s="1"/>
  <c r="E23" i="4"/>
</calcChain>
</file>

<file path=xl/sharedStrings.xml><?xml version="1.0" encoding="utf-8"?>
<sst xmlns="http://schemas.openxmlformats.org/spreadsheetml/2006/main" count="286" uniqueCount="198">
  <si>
    <t>Software AG</t>
  </si>
  <si>
    <t>Financial Information</t>
  </si>
  <si>
    <t>(unaudited)</t>
  </si>
  <si>
    <t>Table of Contents</t>
  </si>
  <si>
    <t>p. 3</t>
  </si>
  <si>
    <t>p. 4</t>
  </si>
  <si>
    <t>p. 5</t>
  </si>
  <si>
    <t>p. 6</t>
  </si>
  <si>
    <t>p. 7</t>
  </si>
  <si>
    <t>p. 8</t>
  </si>
  <si>
    <t>(IFRS, unaudited)</t>
  </si>
  <si>
    <t>in € millions</t>
  </si>
  <si>
    <t xml:space="preserve">+/- as % </t>
  </si>
  <si>
    <r>
      <t>+/- in % acc</t>
    </r>
    <r>
      <rPr>
        <b/>
        <vertAlign val="superscript"/>
        <sz val="8"/>
        <color rgb="FF011F3D"/>
        <rFont val="Arial"/>
        <family val="2"/>
      </rPr>
      <t>1</t>
    </r>
  </si>
  <si>
    <t>(unless otherwise stated)</t>
  </si>
  <si>
    <t>Group revenue</t>
  </si>
  <si>
    <t>Product revenue</t>
  </si>
  <si>
    <t>Digital Business</t>
  </si>
  <si>
    <t>A&amp;N</t>
  </si>
  <si>
    <t>Licenses</t>
  </si>
  <si>
    <t>Maintenance</t>
  </si>
  <si>
    <t>SaaS</t>
  </si>
  <si>
    <t xml:space="preserve">Group Bookings </t>
  </si>
  <si>
    <r>
      <t>Bookings Digital Business</t>
    </r>
    <r>
      <rPr>
        <vertAlign val="superscript"/>
        <sz val="8"/>
        <color rgb="FF011F3D"/>
        <rFont val="Arial"/>
        <family val="2"/>
      </rPr>
      <t>2</t>
    </r>
  </si>
  <si>
    <r>
      <t>Bookings A&amp;N</t>
    </r>
    <r>
      <rPr>
        <vertAlign val="superscript"/>
        <sz val="8"/>
        <color rgb="FF011F3D"/>
        <rFont val="Arial"/>
        <family val="2"/>
      </rPr>
      <t>2</t>
    </r>
  </si>
  <si>
    <t>Dec. 31, 2021</t>
  </si>
  <si>
    <r>
      <t>+/- in % acc</t>
    </r>
    <r>
      <rPr>
        <b/>
        <i/>
        <vertAlign val="superscript"/>
        <sz val="8"/>
        <color rgb="FF011F3D"/>
        <rFont val="Arial"/>
        <family val="2"/>
      </rPr>
      <t xml:space="preserve">1 </t>
    </r>
  </si>
  <si>
    <t>Group ARR</t>
  </si>
  <si>
    <r>
      <t>Digital Business ARR</t>
    </r>
    <r>
      <rPr>
        <vertAlign val="superscript"/>
        <sz val="8"/>
        <color rgb="FF011F3D"/>
        <rFont val="Arial"/>
        <family val="2"/>
      </rPr>
      <t>3</t>
    </r>
  </si>
  <si>
    <r>
      <t>A&amp;N ARR</t>
    </r>
    <r>
      <rPr>
        <vertAlign val="superscript"/>
        <sz val="8"/>
        <color rgb="FF011F3D"/>
        <rFont val="Arial"/>
        <family val="2"/>
      </rPr>
      <t>3</t>
    </r>
  </si>
  <si>
    <t>+/- as %</t>
  </si>
  <si>
    <t>Operating EBITA (non-IFRS)</t>
  </si>
  <si>
    <t>as % of revenue</t>
  </si>
  <si>
    <t>Digital Business segment earnings</t>
  </si>
  <si>
    <t>Segment margin</t>
  </si>
  <si>
    <t>A&amp;N segment earnings</t>
  </si>
  <si>
    <t xml:space="preserve">EBIT (IFRS) </t>
  </si>
  <si>
    <t>Net income (non-IFRS)</t>
  </si>
  <si>
    <r>
      <t>Earnings per share (non-IFRS)</t>
    </r>
    <r>
      <rPr>
        <b/>
        <vertAlign val="superscript"/>
        <sz val="8"/>
        <color rgb="FF011F3D"/>
        <rFont val="Arial"/>
        <family val="2"/>
      </rPr>
      <t>4</t>
    </r>
  </si>
  <si>
    <t>Operating cash flow</t>
  </si>
  <si>
    <r>
      <t>CapEx</t>
    </r>
    <r>
      <rPr>
        <vertAlign val="superscript"/>
        <sz val="8"/>
        <color rgb="FF011F3D"/>
        <rFont val="Arial"/>
        <family val="2"/>
      </rPr>
      <t>5</t>
    </r>
  </si>
  <si>
    <t>Repayments of lease liabilities</t>
  </si>
  <si>
    <t>Free cash flow</t>
  </si>
  <si>
    <t>Free cash flow per share</t>
  </si>
  <si>
    <t>Balance sheet</t>
  </si>
  <si>
    <t>Total assets</t>
  </si>
  <si>
    <t>Cash and cash equivalents</t>
  </si>
  <si>
    <t>Net cash</t>
  </si>
  <si>
    <t>Employees (FTE)</t>
  </si>
  <si>
    <r>
      <rPr>
        <vertAlign val="superscript"/>
        <sz val="8"/>
        <color rgb="FF011F3D"/>
        <rFont val="Arial"/>
        <family val="2"/>
      </rPr>
      <t>1</t>
    </r>
    <r>
      <rPr>
        <sz val="8"/>
        <color rgb="FF011F3D"/>
        <rFont val="Arial"/>
        <family val="2"/>
      </rPr>
      <t xml:space="preserve">    acc = At constant currency.</t>
    </r>
  </si>
  <si>
    <r>
      <rPr>
        <vertAlign val="superscript"/>
        <sz val="8"/>
        <color rgb="FF011F3D"/>
        <rFont val="Arial"/>
        <family val="2"/>
      </rPr>
      <t>3</t>
    </r>
    <r>
      <rPr>
        <sz val="8"/>
        <color rgb="FF011F3D"/>
        <rFont val="Arial"/>
        <family val="2"/>
      </rPr>
      <t xml:space="preserve">    Annual recurring revenue.</t>
    </r>
  </si>
  <si>
    <t>Because the figures in this report are stated in accordance with commercial rounding principles, totals and percentages may not always be exact.</t>
  </si>
  <si>
    <t>in € thousands</t>
  </si>
  <si>
    <t>Services</t>
  </si>
  <si>
    <t>Other</t>
  </si>
  <si>
    <t>Total revenue</t>
  </si>
  <si>
    <t>Costs of sales</t>
  </si>
  <si>
    <t>Gross profit</t>
  </si>
  <si>
    <t>Research and development expenses</t>
  </si>
  <si>
    <t>Sales, marketing and distribution expenses</t>
  </si>
  <si>
    <t>General and administrative expenses</t>
  </si>
  <si>
    <t xml:space="preserve">Other income </t>
  </si>
  <si>
    <t>Other expense</t>
  </si>
  <si>
    <t>Other taxes</t>
  </si>
  <si>
    <t>Operating income</t>
  </si>
  <si>
    <t>Financing income</t>
  </si>
  <si>
    <t>Financing expenses</t>
  </si>
  <si>
    <t>Net financial income/expenses</t>
  </si>
  <si>
    <t>Earnings before income taxes</t>
  </si>
  <si>
    <t>Income taxes</t>
  </si>
  <si>
    <t>Net income</t>
  </si>
  <si>
    <t>thereof attributable to shareholders of Software AG</t>
  </si>
  <si>
    <t>thereof attributable to non-controlling interests</t>
  </si>
  <si>
    <t>Earnings per share in € (basic)</t>
  </si>
  <si>
    <t>Weighted average number of shares outstanding (basic)</t>
  </si>
  <si>
    <t>-</t>
  </si>
  <si>
    <t>Weighted average number of shares outstanding (diluted)</t>
  </si>
  <si>
    <t xml:space="preserve">                                                      </t>
  </si>
  <si>
    <t>Assets (in € thousands)</t>
  </si>
  <si>
    <t>Current assets</t>
  </si>
  <si>
    <t>Other financial assets</t>
  </si>
  <si>
    <t>Trade receivables, contract assets and other receivables</t>
  </si>
  <si>
    <t>Other non-financial assets</t>
  </si>
  <si>
    <t>Income tax receivables</t>
  </si>
  <si>
    <t>Non-current assets</t>
  </si>
  <si>
    <t>Intangible assets</t>
  </si>
  <si>
    <t>Goodwill</t>
  </si>
  <si>
    <t>Property, plant and equipment</t>
  </si>
  <si>
    <t>Investment property</t>
  </si>
  <si>
    <t>Deferred tax receivables</t>
  </si>
  <si>
    <t>Total Assets</t>
  </si>
  <si>
    <t>Equity and Liabilities (in € thousands)</t>
  </si>
  <si>
    <t>Current liabilities</t>
  </si>
  <si>
    <t>Financial liabilities</t>
  </si>
  <si>
    <t>Trade and other payables</t>
  </si>
  <si>
    <t>Other non-financial liabilities</t>
  </si>
  <si>
    <t>Other provisions</t>
  </si>
  <si>
    <t>Income tax liabilities</t>
  </si>
  <si>
    <t>Contractual obligations/deferred income</t>
  </si>
  <si>
    <t>Non-current liabilities</t>
  </si>
  <si>
    <t>Provisions for pensions and similar obligations</t>
  </si>
  <si>
    <t>Deferred tax liabilities</t>
  </si>
  <si>
    <t>Equity</t>
  </si>
  <si>
    <t>Share capital</t>
  </si>
  <si>
    <t>Capital reserves</t>
  </si>
  <si>
    <t>Retained earnings</t>
  </si>
  <si>
    <t>Other reserves</t>
  </si>
  <si>
    <t>Treasury shares</t>
  </si>
  <si>
    <t>Attributable to shareholders of Software AG</t>
  </si>
  <si>
    <t>Non-controlling interests</t>
  </si>
  <si>
    <t>Total Equity and Liabilities</t>
  </si>
  <si>
    <t>Net financial income/expense</t>
  </si>
  <si>
    <t>Amortization/depreciation of non-current assets</t>
  </si>
  <si>
    <t>Other non-cash income/expense</t>
  </si>
  <si>
    <t>Changes in receivables and other assets</t>
  </si>
  <si>
    <t>Changes in payables and other liabilities</t>
  </si>
  <si>
    <t>Income taxes paid</t>
  </si>
  <si>
    <t>Interest paid</t>
  </si>
  <si>
    <t>Interest received</t>
  </si>
  <si>
    <t>Net cash flow from operating activities</t>
  </si>
  <si>
    <t>Proceeds from the sale of property, plant and equipment/intangible assets</t>
  </si>
  <si>
    <t>Purchase of property, plant and equipment/intangible assets</t>
  </si>
  <si>
    <t>Proceeds from the sale of non-current financial assets</t>
  </si>
  <si>
    <t>Purchase of non-current financial assets</t>
  </si>
  <si>
    <t>Proceeds from the sale of current financial assets</t>
  </si>
  <si>
    <t>Purchase of current financial assets</t>
  </si>
  <si>
    <t>Net cash flow from investing activities</t>
  </si>
  <si>
    <t>Dividends paid</t>
  </si>
  <si>
    <t>Proceeds/payments for current financial liabilities</t>
  </si>
  <si>
    <t>New non-current financial liabilities</t>
  </si>
  <si>
    <t>Repayment of non-current financial liabilities</t>
  </si>
  <si>
    <t>Net cash flow from financing activities</t>
  </si>
  <si>
    <t>Change in cash and cash equivalents</t>
  </si>
  <si>
    <t>Change in cash and cash equivalents from currency translation</t>
  </si>
  <si>
    <t>Net change in cash and cash equivalents</t>
  </si>
  <si>
    <t>Cash and cash equivalents at beginning of period</t>
  </si>
  <si>
    <t>Cash and cash equivalents at end of period</t>
  </si>
  <si>
    <t>Professional Services</t>
  </si>
  <si>
    <t>Reconciliation</t>
  </si>
  <si>
    <t>TOTAL</t>
  </si>
  <si>
    <t xml:space="preserve">as stated </t>
  </si>
  <si>
    <t xml:space="preserve">at constant
currency </t>
  </si>
  <si>
    <t>as stated</t>
  </si>
  <si>
    <t>License from Subscription</t>
  </si>
  <si>
    <t>Maintenance from Subscription</t>
  </si>
  <si>
    <t>Maintenance from Perpetual</t>
  </si>
  <si>
    <t>Recurring Revenue</t>
  </si>
  <si>
    <t>License from Perpetual</t>
  </si>
  <si>
    <t>Cost of sales</t>
  </si>
  <si>
    <t>Segment contribution</t>
  </si>
  <si>
    <t>Segment earnings</t>
  </si>
  <si>
    <t>Currency translation differences from foreign operations</t>
  </si>
  <si>
    <t>Net gain/(loss) from cash flow hedges</t>
  </si>
  <si>
    <t>Currency translation gain/loss from net investments in foreign operations</t>
  </si>
  <si>
    <t>Items to be reclassified to the income statement if certain conditions are met</t>
  </si>
  <si>
    <t>Net gain/(loss) from equity instruments designated to measurement at fair value through other comprehensive income</t>
  </si>
  <si>
    <t>Net actuarial gain/loss on pension obligations</t>
  </si>
  <si>
    <t>Items not to be reclassified to the income statement</t>
  </si>
  <si>
    <t>Gain/loss recognized in equity</t>
  </si>
  <si>
    <t>Total comprehensive income</t>
  </si>
  <si>
    <t>Investor Relations</t>
  </si>
  <si>
    <t>Uhlandstraße 12</t>
  </si>
  <si>
    <t>64297 Darmstadt</t>
  </si>
  <si>
    <t>Germany</t>
  </si>
  <si>
    <t xml:space="preserve">Telephone: </t>
  </si>
  <si>
    <t>+49 (0) 6151 / 92 1900</t>
  </si>
  <si>
    <t xml:space="preserve">Fax: </t>
  </si>
  <si>
    <t xml:space="preserve">+49 (0) 6151 / 9234 1900 </t>
  </si>
  <si>
    <t xml:space="preserve">E-Mail: </t>
  </si>
  <si>
    <t>investor.relations@softwareag.com</t>
  </si>
  <si>
    <t>www.softwareag.com</t>
  </si>
  <si>
    <t>.</t>
  </si>
  <si>
    <r>
      <rPr>
        <vertAlign val="superscript"/>
        <sz val="8"/>
        <color rgb="FF011F3D"/>
        <rFont val="Arial"/>
        <family val="2"/>
      </rPr>
      <t>5</t>
    </r>
    <r>
      <rPr>
        <sz val="8"/>
        <color rgb="FF011F3D"/>
        <rFont val="Arial"/>
        <family val="2"/>
      </rPr>
      <t xml:space="preserve">    Cash flow from investing activities adjusted for acquisitions and investments in debt instruments.</t>
    </r>
  </si>
  <si>
    <t>Net proceeds/payments from disposal of assets held for sale</t>
  </si>
  <si>
    <t>Q1 / 2022</t>
  </si>
  <si>
    <t>April 27, 2022</t>
  </si>
  <si>
    <t>Key Figures as of March 31, 2022 and 2021</t>
  </si>
  <si>
    <t>Consolidated Balance Sheet as of March 31, 2022 and March 31, 2021</t>
  </si>
  <si>
    <t>Consolidated Statement of Cash Flows for the Three Months Ended March 31, 2022 and 2021</t>
  </si>
  <si>
    <t>Segment Report for the First Quarter 2022 and 2021</t>
  </si>
  <si>
    <t>Statement of Comprehensive Income for the Three Months Ended March 31, 2022 and 2021</t>
  </si>
  <si>
    <t>Q1 2022
(IFRS)</t>
  </si>
  <si>
    <r>
      <t>Q1 2022 
(acc</t>
    </r>
    <r>
      <rPr>
        <b/>
        <i/>
        <vertAlign val="superscript"/>
        <sz val="8"/>
        <color rgb="FF344C64"/>
        <rFont val="Arial"/>
        <family val="2"/>
      </rPr>
      <t>1</t>
    </r>
    <r>
      <rPr>
        <b/>
        <i/>
        <sz val="8"/>
        <color rgb="FF344C64"/>
        <rFont val="Arial"/>
        <family val="2"/>
      </rPr>
      <t>)</t>
    </r>
  </si>
  <si>
    <t>March 31, 2022</t>
  </si>
  <si>
    <r>
      <t>March 31, 2022 acc</t>
    </r>
    <r>
      <rPr>
        <b/>
        <vertAlign val="superscript"/>
        <sz val="8"/>
        <color rgb="FF011F3D"/>
        <rFont val="Arial"/>
        <family val="2"/>
      </rPr>
      <t>1</t>
    </r>
  </si>
  <si>
    <t>March 31, 2021</t>
  </si>
  <si>
    <t>03/22-03/21
+/- as %</t>
  </si>
  <si>
    <t>Q1 2022</t>
  </si>
  <si>
    <t>Q1 2021</t>
  </si>
  <si>
    <t>Mar. 31,
2022</t>
  </si>
  <si>
    <t>Dec. 31,
2021</t>
  </si>
  <si>
    <t>Mar. 31, 2022</t>
  </si>
  <si>
    <t>Q1 2021
(IFRS)</t>
  </si>
  <si>
    <r>
      <t>Earnings per share in € (diluted)</t>
    </r>
    <r>
      <rPr>
        <vertAlign val="superscript"/>
        <sz val="8"/>
        <color rgb="FF011F3D"/>
        <rFont val="Arial"/>
        <family val="2"/>
      </rPr>
      <t>1</t>
    </r>
  </si>
  <si>
    <r>
      <rPr>
        <vertAlign val="superscript"/>
        <sz val="8"/>
        <color rgb="FF011F3D"/>
        <rFont val="Arial"/>
        <family val="2"/>
      </rPr>
      <t>1</t>
    </r>
    <r>
      <rPr>
        <sz val="8"/>
        <color rgb="FF011F3D"/>
        <rFont val="Arial"/>
        <family val="2"/>
      </rPr>
      <t xml:space="preserve">    Net income increased by interest expenses after taxes of convertible bond.</t>
    </r>
  </si>
  <si>
    <r>
      <rPr>
        <vertAlign val="superscript"/>
        <sz val="8"/>
        <color rgb="FF011F3D"/>
        <rFont val="Arial"/>
        <family val="2"/>
      </rPr>
      <t>4</t>
    </r>
    <r>
      <rPr>
        <sz val="8"/>
        <color rgb="FF011F3D"/>
        <rFont val="Arial"/>
        <family val="2"/>
      </rPr>
      <t xml:space="preserve">    Based on weighted average shares outstanding (basic) Q1 2022: 74.0 mn / Q1 2021 74.0 mn.</t>
    </r>
  </si>
  <si>
    <t>Consolidated Income Statement for the Three Months Ended March, 2022 and 2021</t>
  </si>
  <si>
    <r>
      <rPr>
        <vertAlign val="superscript"/>
        <sz val="8"/>
        <color rgb="FF011F3D"/>
        <rFont val="Arial"/>
        <family val="2"/>
      </rPr>
      <t>2</t>
    </r>
    <r>
      <rPr>
        <sz val="8"/>
        <color rgb="FF011F3D"/>
        <rFont val="Arial"/>
        <family val="2"/>
      </rPr>
      <t xml:space="preserve">    Bookings according to the definition in the 2021 annual report, page 78.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</si>
</sst>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%"/>
    <numFmt numFmtId="166" formatCode="0.0"/>
    <numFmt numFmtId="167" formatCode="#,##0\ ;[Red]\-#,##0\ ;\ \-\ "/>
    <numFmt numFmtId="168" formatCode="#,##0_ ;[Red]\-#,##0\ "/>
  </numFmts>
  <fonts count="6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0899CC"/>
      <name val="Arial"/>
      <family val="2"/>
    </font>
    <font>
      <sz val="11"/>
      <color rgb="FF7F7F7F"/>
      <name val="Arial"/>
      <family val="2"/>
    </font>
    <font>
      <b/>
      <sz val="12"/>
      <color rgb="FF0899CC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8"/>
      <color indexed="45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sz val="11"/>
      <color rgb="FF011F3D"/>
      <name val="Arial"/>
      <family val="2"/>
    </font>
    <font>
      <b/>
      <sz val="28"/>
      <color rgb="FF9450F8"/>
      <name val="Arial"/>
      <family val="2"/>
    </font>
    <font>
      <sz val="11"/>
      <color rgb="FF9450F8"/>
      <name val="Arial"/>
      <family val="2"/>
    </font>
    <font>
      <i/>
      <sz val="14"/>
      <color rgb="FF4D6277"/>
      <name val="Arial"/>
      <family val="2"/>
    </font>
    <font>
      <sz val="11"/>
      <color rgb="FF4D6277"/>
      <name val="Arial"/>
      <family val="2"/>
    </font>
    <font>
      <sz val="14"/>
      <color rgb="FF4D6277"/>
      <name val="Arial"/>
      <family val="2"/>
    </font>
    <font>
      <b/>
      <sz val="14"/>
      <color rgb="FF9450F8"/>
      <name val="Arial"/>
      <family val="2"/>
    </font>
    <font>
      <sz val="14"/>
      <color rgb="FF011F3D"/>
      <name val="Arial"/>
      <family val="2"/>
    </font>
    <font>
      <b/>
      <sz val="12"/>
      <color rgb="FF9450F8"/>
      <name val="Arial"/>
      <family val="2"/>
    </font>
    <font>
      <b/>
      <sz val="8"/>
      <color rgb="FF011F3D"/>
      <name val="Arial"/>
      <family val="2"/>
    </font>
    <font>
      <b/>
      <i/>
      <sz val="8"/>
      <color rgb="FF011F3D"/>
      <name val="Arial"/>
      <family val="2"/>
    </font>
    <font>
      <b/>
      <i/>
      <vertAlign val="superscript"/>
      <sz val="8"/>
      <color rgb="FF011F3D"/>
      <name val="Arial"/>
      <family val="2"/>
    </font>
    <font>
      <b/>
      <vertAlign val="superscript"/>
      <sz val="8"/>
      <color rgb="FF011F3D"/>
      <name val="Arial"/>
      <family val="2"/>
    </font>
    <font>
      <sz val="8"/>
      <color rgb="FF011F3D"/>
      <name val="Arial"/>
      <family val="2"/>
    </font>
    <font>
      <i/>
      <sz val="8"/>
      <color rgb="FF011F3D"/>
      <name val="Arial"/>
      <family val="2"/>
    </font>
    <font>
      <vertAlign val="superscript"/>
      <sz val="8"/>
      <color rgb="FF011F3D"/>
      <name val="Arial"/>
      <family val="2"/>
    </font>
    <font>
      <b/>
      <i/>
      <sz val="8"/>
      <color rgb="FF4D6277"/>
      <name val="Arial"/>
      <family val="2"/>
    </font>
    <font>
      <i/>
      <sz val="8"/>
      <color rgb="FF4D6277"/>
      <name val="Arial"/>
      <family val="2"/>
    </font>
    <font>
      <sz val="8"/>
      <color rgb="FF4D6277"/>
      <name val="Arial"/>
      <family val="2"/>
    </font>
    <font>
      <b/>
      <sz val="10"/>
      <color rgb="FF011F3D"/>
      <name val="Arial"/>
      <family val="2"/>
    </font>
    <font>
      <b/>
      <sz val="8"/>
      <color rgb="FF9450F8"/>
      <name val="Arial"/>
      <family val="2"/>
    </font>
    <font>
      <sz val="10"/>
      <name val="Courier"/>
      <family val="3"/>
    </font>
    <font>
      <b/>
      <i/>
      <sz val="8"/>
      <color rgb="FF344C64"/>
      <name val="Arial"/>
      <family val="2"/>
    </font>
    <font>
      <b/>
      <i/>
      <vertAlign val="superscript"/>
      <sz val="8"/>
      <color rgb="FF344C64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EBDCFE"/>
        <bgColor indexed="64"/>
      </patternFill>
    </fill>
    <fill>
      <patternFill patternType="solid">
        <fgColor rgb="FFF2F2EA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rgb="FFF4F4EC"/>
        <bgColor rgb="FF000000"/>
      </patternFill>
    </fill>
    <fill>
      <patternFill patternType="solid">
        <fgColor rgb="FFF2F2EA"/>
        <bgColor rgb="FF000000"/>
      </patternFill>
    </fill>
  </fills>
  <borders count="72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n">
        <color theme="1"/>
      </top>
      <bottom style="thin">
        <color theme="1"/>
      </bottom>
      <diagonal/>
    </border>
    <border>
      <left/>
      <right style="thick">
        <color rgb="FFFFFFFF"/>
      </right>
      <top style="thin">
        <color theme="1"/>
      </top>
      <bottom style="thin">
        <color theme="1"/>
      </bottom>
      <diagonal/>
    </border>
    <border>
      <left style="thick">
        <color rgb="FFFFFFFF"/>
      </left>
      <right style="thick">
        <color rgb="FFFFFFFF"/>
      </right>
      <top/>
      <bottom style="thin">
        <color auto="1"/>
      </bottom>
      <diagonal/>
    </border>
    <border>
      <left/>
      <right style="thick">
        <color rgb="FFFFFFFF"/>
      </right>
      <top/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 style="thin">
        <color indexed="45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/>
      <bottom style="thin">
        <color theme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rgb="FFFFFFFF"/>
      </right>
      <top style="thin">
        <color auto="1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/>
      <diagonal/>
    </border>
    <border>
      <left style="thick">
        <color rgb="FFFFFFFF"/>
      </left>
      <right style="thick">
        <color rgb="FFFFFFFF"/>
      </right>
      <top/>
      <bottom style="medium">
        <color rgb="FF9450F8"/>
      </bottom>
      <diagonal/>
    </border>
    <border>
      <left/>
      <right style="thick">
        <color rgb="FFFFFFFF"/>
      </right>
      <top/>
      <bottom style="medium">
        <color rgb="FF9450F8"/>
      </bottom>
      <diagonal/>
    </border>
    <border>
      <left style="thick">
        <color rgb="FFFFFFFF"/>
      </left>
      <right style="thick">
        <color rgb="FFFFFFFF"/>
      </right>
      <top/>
      <bottom style="thick">
        <color rgb="FF9450F8"/>
      </bottom>
      <diagonal/>
    </border>
    <border>
      <left style="thick">
        <color rgb="FFFFFFFF"/>
      </left>
      <right style="thick">
        <color rgb="FFFFFFFF"/>
      </right>
      <top/>
      <bottom style="thin">
        <color theme="1"/>
      </bottom>
      <diagonal/>
    </border>
    <border>
      <left/>
      <right style="thick">
        <color rgb="FFFFFFFF"/>
      </right>
      <top style="thin">
        <color auto="1"/>
      </top>
      <bottom style="medium">
        <color rgb="FF9450F8"/>
      </bottom>
      <diagonal/>
    </border>
    <border>
      <left style="thick">
        <color rgb="FFFFFFFF"/>
      </left>
      <right style="thick">
        <color rgb="FFFFFFFF"/>
      </right>
      <top style="medium">
        <color rgb="FF9450F8"/>
      </top>
      <bottom style="medium">
        <color rgb="FF9450F8"/>
      </bottom>
      <diagonal/>
    </border>
    <border>
      <left/>
      <right style="thick">
        <color rgb="FFFFFFFF"/>
      </right>
      <top style="medium">
        <color rgb="FF9450F8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/>
      <bottom style="thick">
        <color rgb="FF9450F8"/>
      </bottom>
      <diagonal/>
    </border>
    <border>
      <left style="thick">
        <color theme="0"/>
      </left>
      <right style="thick">
        <color theme="0"/>
      </right>
      <top/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medium">
        <color rgb="FF9450F8"/>
      </top>
      <bottom style="medium">
        <color rgb="FF9450F8"/>
      </bottom>
      <diagonal/>
    </border>
    <border>
      <left/>
      <right style="thick">
        <color theme="0"/>
      </right>
      <top/>
      <bottom style="thick">
        <color rgb="FF9450F8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rgb="FF9450F8"/>
      </bottom>
      <diagonal/>
    </border>
    <border>
      <left style="thick">
        <color theme="0"/>
      </left>
      <right/>
      <top style="thin">
        <color indexed="64"/>
      </top>
      <bottom style="medium">
        <color rgb="FF9450F8"/>
      </bottom>
      <diagonal/>
    </border>
    <border>
      <left/>
      <right style="thick">
        <color theme="0"/>
      </right>
      <top style="thin">
        <color indexed="64"/>
      </top>
      <bottom style="medium">
        <color rgb="FF9450F8"/>
      </bottom>
      <diagonal/>
    </border>
    <border>
      <left style="thick">
        <color theme="0"/>
      </left>
      <right/>
      <top/>
      <bottom style="thick">
        <color rgb="FF9450F8"/>
      </bottom>
      <diagonal/>
    </border>
    <border>
      <left/>
      <right style="thick">
        <color theme="0"/>
      </right>
      <top style="thick">
        <color rgb="FF9450F8"/>
      </top>
      <bottom style="thin">
        <color indexed="64"/>
      </bottom>
      <diagonal/>
    </border>
    <border>
      <left style="thick">
        <color theme="0"/>
      </left>
      <right style="thin">
        <color theme="0"/>
      </right>
      <top/>
      <bottom style="thick">
        <color rgb="FF9450F8"/>
      </bottom>
      <diagonal/>
    </border>
    <border>
      <left style="thick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rgb="FF9450F8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theme="1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/>
      <bottom style="thick">
        <color rgb="FF9A50F8"/>
      </bottom>
      <diagonal/>
    </border>
    <border>
      <left/>
      <right style="thick">
        <color rgb="FFFFFFFF"/>
      </right>
      <top/>
      <bottom style="thin">
        <color rgb="FF000000"/>
      </bottom>
      <diagonal/>
    </border>
    <border>
      <left/>
      <right style="thick">
        <color rgb="FFFFFFFF"/>
      </right>
      <top style="thin">
        <color rgb="FF000000"/>
      </top>
      <bottom style="thin">
        <color rgb="FF000000"/>
      </bottom>
      <diagonal/>
    </border>
    <border>
      <left/>
      <right style="thick">
        <color rgb="FFFFFFFF"/>
      </right>
      <top style="thin">
        <color auto="1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</borders>
  <cellStyleXfs count="96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/>
    <xf numFmtId="0" fontId="1" fillId="0" borderId="0"/>
    <xf numFmtId="0" fontId="2" fillId="0" borderId="0"/>
    <xf numFmtId="167" fontId="1" fillId="2" borderId="14"/>
    <xf numFmtId="49" fontId="15" fillId="3" borderId="15">
      <alignment horizontal="right"/>
    </xf>
    <xf numFmtId="0" fontId="1" fillId="0" borderId="0"/>
    <xf numFmtId="168" fontId="1" fillId="0" borderId="0">
      <alignment vertical="center"/>
    </xf>
    <xf numFmtId="0" fontId="8" fillId="4" borderId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10" borderId="0" applyNumberFormat="0" applyBorder="0" applyAlignment="0" applyProtection="0"/>
    <xf numFmtId="0" fontId="21" fillId="18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0" fillId="8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0" fillId="24" borderId="0" applyNumberFormat="0" applyBorder="0" applyAlignment="0" applyProtection="0"/>
    <xf numFmtId="0" fontId="22" fillId="22" borderId="0" applyNumberFormat="0" applyBorder="0" applyAlignment="0" applyProtection="0"/>
    <xf numFmtId="0" fontId="23" fillId="25" borderId="17" applyNumberFormat="0" applyAlignment="0" applyProtection="0"/>
    <xf numFmtId="0" fontId="24" fillId="17" borderId="18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1" fillId="15" borderId="0" applyNumberFormat="0" applyBorder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17" applyNumberFormat="0" applyAlignment="0" applyProtection="0"/>
    <xf numFmtId="0" fontId="30" fillId="0" borderId="22" applyNumberFormat="0" applyFill="0" applyAlignment="0" applyProtection="0"/>
    <xf numFmtId="0" fontId="30" fillId="23" borderId="0" applyNumberFormat="0" applyBorder="0" applyAlignment="0" applyProtection="0"/>
    <xf numFmtId="0" fontId="8" fillId="22" borderId="17" applyNumberFormat="0" applyFont="0" applyAlignment="0" applyProtection="0"/>
    <xf numFmtId="0" fontId="31" fillId="25" borderId="23" applyNumberFormat="0" applyAlignment="0" applyProtection="0"/>
    <xf numFmtId="4" fontId="8" fillId="29" borderId="17" applyNumberFormat="0" applyProtection="0">
      <alignment vertical="center"/>
    </xf>
    <xf numFmtId="4" fontId="34" fillId="30" borderId="17" applyNumberFormat="0" applyProtection="0">
      <alignment vertical="center"/>
    </xf>
    <xf numFmtId="4" fontId="8" fillId="30" borderId="17" applyNumberFormat="0" applyProtection="0">
      <alignment horizontal="left" vertical="center" indent="1"/>
    </xf>
    <xf numFmtId="0" fontId="17" fillId="29" borderId="24" applyNumberFormat="0" applyProtection="0">
      <alignment horizontal="left" vertical="top" indent="1"/>
    </xf>
    <xf numFmtId="4" fontId="8" fillId="31" borderId="17" applyNumberFormat="0" applyProtection="0">
      <alignment horizontal="left" vertical="center" indent="1"/>
    </xf>
    <xf numFmtId="4" fontId="8" fillId="32" borderId="17" applyNumberFormat="0" applyProtection="0">
      <alignment horizontal="right" vertical="center"/>
    </xf>
    <xf numFmtId="4" fontId="8" fillId="33" borderId="17" applyNumberFormat="0" applyProtection="0">
      <alignment horizontal="right" vertical="center"/>
    </xf>
    <xf numFmtId="4" fontId="8" fillId="34" borderId="25" applyNumberFormat="0" applyProtection="0">
      <alignment horizontal="right" vertical="center"/>
    </xf>
    <xf numFmtId="4" fontId="8" fillId="35" borderId="17" applyNumberFormat="0" applyProtection="0">
      <alignment horizontal="right" vertical="center"/>
    </xf>
    <xf numFmtId="4" fontId="8" fillId="36" borderId="17" applyNumberFormat="0" applyProtection="0">
      <alignment horizontal="right" vertical="center"/>
    </xf>
    <xf numFmtId="4" fontId="8" fillId="37" borderId="17" applyNumberFormat="0" applyProtection="0">
      <alignment horizontal="right" vertical="center"/>
    </xf>
    <xf numFmtId="4" fontId="8" fillId="38" borderId="17" applyNumberFormat="0" applyProtection="0">
      <alignment horizontal="right" vertical="center"/>
    </xf>
    <xf numFmtId="4" fontId="8" fillId="39" borderId="17" applyNumberFormat="0" applyProtection="0">
      <alignment horizontal="right" vertical="center"/>
    </xf>
    <xf numFmtId="4" fontId="8" fillId="40" borderId="17" applyNumberFormat="0" applyProtection="0">
      <alignment horizontal="right" vertical="center"/>
    </xf>
    <xf numFmtId="4" fontId="8" fillId="41" borderId="25" applyNumberFormat="0" applyProtection="0">
      <alignment horizontal="left" vertical="center" indent="1"/>
    </xf>
    <xf numFmtId="4" fontId="1" fillId="42" borderId="25" applyNumberFormat="0" applyProtection="0">
      <alignment horizontal="left" vertical="center" indent="1"/>
    </xf>
    <xf numFmtId="4" fontId="1" fillId="42" borderId="25" applyNumberFormat="0" applyProtection="0">
      <alignment horizontal="left" vertical="center" indent="1"/>
    </xf>
    <xf numFmtId="4" fontId="8" fillId="43" borderId="17" applyNumberFormat="0" applyProtection="0">
      <alignment horizontal="right" vertical="center"/>
    </xf>
    <xf numFmtId="4" fontId="8" fillId="44" borderId="25" applyNumberFormat="0" applyProtection="0">
      <alignment horizontal="left" vertical="center" indent="1"/>
    </xf>
    <xf numFmtId="4" fontId="8" fillId="43" borderId="25" applyNumberFormat="0" applyProtection="0">
      <alignment horizontal="left" vertical="center" indent="1"/>
    </xf>
    <xf numFmtId="0" fontId="8" fillId="45" borderId="17" applyNumberFormat="0" applyProtection="0">
      <alignment horizontal="left" vertical="center" indent="1"/>
    </xf>
    <xf numFmtId="0" fontId="8" fillId="42" borderId="24" applyNumberFormat="0" applyProtection="0">
      <alignment horizontal="left" vertical="top" indent="1"/>
    </xf>
    <xf numFmtId="0" fontId="8" fillId="46" borderId="17" applyNumberFormat="0" applyProtection="0">
      <alignment horizontal="left" vertical="center" indent="1"/>
    </xf>
    <xf numFmtId="0" fontId="8" fillId="43" borderId="24" applyNumberFormat="0" applyProtection="0">
      <alignment horizontal="left" vertical="top" indent="1"/>
    </xf>
    <xf numFmtId="0" fontId="8" fillId="47" borderId="17" applyNumberFormat="0" applyProtection="0">
      <alignment horizontal="left" vertical="center" indent="1"/>
    </xf>
    <xf numFmtId="0" fontId="8" fillId="47" borderId="24" applyNumberFormat="0" applyProtection="0">
      <alignment horizontal="left" vertical="top" indent="1"/>
    </xf>
    <xf numFmtId="0" fontId="8" fillId="44" borderId="17" applyNumberFormat="0" applyProtection="0">
      <alignment horizontal="left" vertical="center" indent="1"/>
    </xf>
    <xf numFmtId="0" fontId="8" fillId="44" borderId="24" applyNumberFormat="0" applyProtection="0">
      <alignment horizontal="left" vertical="top" indent="1"/>
    </xf>
    <xf numFmtId="0" fontId="8" fillId="48" borderId="26" applyNumberFormat="0">
      <protection locked="0"/>
    </xf>
    <xf numFmtId="0" fontId="7" fillId="42" borderId="27" applyBorder="0"/>
    <xf numFmtId="4" fontId="16" fillId="49" borderId="24" applyNumberFormat="0" applyProtection="0">
      <alignment vertical="center"/>
    </xf>
    <xf numFmtId="4" fontId="34" fillId="50" borderId="28" applyNumberFormat="0" applyProtection="0">
      <alignment vertical="center"/>
    </xf>
    <xf numFmtId="4" fontId="16" fillId="45" borderId="24" applyNumberFormat="0" applyProtection="0">
      <alignment horizontal="left" vertical="center" indent="1"/>
    </xf>
    <xf numFmtId="0" fontId="16" fillId="49" borderId="24" applyNumberFormat="0" applyProtection="0">
      <alignment horizontal="left" vertical="top" indent="1"/>
    </xf>
    <xf numFmtId="4" fontId="8" fillId="0" borderId="17" applyNumberFormat="0" applyProtection="0">
      <alignment horizontal="right" vertical="center"/>
    </xf>
    <xf numFmtId="4" fontId="34" fillId="51" borderId="17" applyNumberFormat="0" applyProtection="0">
      <alignment horizontal="right" vertical="center"/>
    </xf>
    <xf numFmtId="4" fontId="8" fillId="31" borderId="17" applyNumberFormat="0" applyProtection="0">
      <alignment horizontal="left" vertical="center" indent="1"/>
    </xf>
    <xf numFmtId="0" fontId="16" fillId="43" borderId="24" applyNumberFormat="0" applyProtection="0">
      <alignment horizontal="left" vertical="top" indent="1"/>
    </xf>
    <xf numFmtId="4" fontId="18" fillId="52" borderId="25" applyNumberFormat="0" applyProtection="0">
      <alignment horizontal="left" vertical="center" indent="1"/>
    </xf>
    <xf numFmtId="0" fontId="8" fillId="53" borderId="28"/>
    <xf numFmtId="4" fontId="19" fillId="48" borderId="17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33" fillId="0" borderId="0" applyNumberFormat="0" applyFill="0" applyBorder="0" applyAlignment="0" applyProtection="0"/>
  </cellStyleXfs>
  <cellXfs count="322">
    <xf numFmtId="0" fontId="0" fillId="0" borderId="0" xfId="0"/>
    <xf numFmtId="0" fontId="0" fillId="0" borderId="0" xfId="0" applyAlignment="1">
      <alignment horizontal="right" vertical="top"/>
    </xf>
    <xf numFmtId="0" fontId="4" fillId="0" borderId="0" xfId="0" applyFont="1"/>
    <xf numFmtId="0" fontId="5" fillId="0" borderId="0" xfId="0" applyFont="1"/>
    <xf numFmtId="0" fontId="1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0" fontId="10" fillId="0" borderId="0" xfId="0" applyFont="1" applyAlignment="1">
      <alignment vertical="center"/>
    </xf>
    <xf numFmtId="0" fontId="8" fillId="0" borderId="0" xfId="0" applyFont="1"/>
    <xf numFmtId="0" fontId="4" fillId="0" borderId="3" xfId="0" applyFont="1" applyBorder="1"/>
    <xf numFmtId="0" fontId="6" fillId="0" borderId="3" xfId="0" applyFont="1" applyBorder="1"/>
    <xf numFmtId="0" fontId="8" fillId="0" borderId="3" xfId="0" applyFont="1" applyBorder="1"/>
    <xf numFmtId="0" fontId="4" fillId="0" borderId="4" xfId="0" applyFont="1" applyBorder="1"/>
    <xf numFmtId="0" fontId="12" fillId="0" borderId="0" xfId="0" applyFont="1"/>
    <xf numFmtId="0" fontId="12" fillId="0" borderId="3" xfId="0" applyFont="1" applyBorder="1"/>
    <xf numFmtId="0" fontId="6" fillId="0" borderId="3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0" fontId="8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/>
    <xf numFmtId="0" fontId="7" fillId="0" borderId="0" xfId="0" applyFont="1"/>
    <xf numFmtId="0" fontId="7" fillId="0" borderId="3" xfId="0" applyFont="1" applyBorder="1"/>
    <xf numFmtId="3" fontId="8" fillId="0" borderId="3" xfId="0" applyNumberFormat="1" applyFont="1" applyBorder="1" applyAlignment="1">
      <alignment horizontal="right"/>
    </xf>
    <xf numFmtId="0" fontId="1" fillId="0" borderId="0" xfId="4" applyFont="1"/>
    <xf numFmtId="0" fontId="6" fillId="0" borderId="4" xfId="0" applyFont="1" applyBorder="1"/>
    <xf numFmtId="0" fontId="6" fillId="0" borderId="11" xfId="0" applyFont="1" applyBorder="1"/>
    <xf numFmtId="0" fontId="6" fillId="0" borderId="0" xfId="0" applyFont="1"/>
    <xf numFmtId="4" fontId="4" fillId="0" borderId="0" xfId="0" applyNumberFormat="1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6" fillId="0" borderId="3" xfId="0" applyFont="1" applyBorder="1"/>
    <xf numFmtId="0" fontId="37" fillId="0" borderId="3" xfId="0" applyFont="1" applyBorder="1"/>
    <xf numFmtId="0" fontId="37" fillId="0" borderId="0" xfId="0" applyFont="1" applyAlignment="1">
      <alignment vertical="center"/>
    </xf>
    <xf numFmtId="3" fontId="4" fillId="0" borderId="0" xfId="0" applyNumberFormat="1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38" fillId="0" borderId="0" xfId="0" applyFont="1"/>
    <xf numFmtId="0" fontId="40" fillId="0" borderId="0" xfId="0" applyFont="1"/>
    <xf numFmtId="14" fontId="41" fillId="0" borderId="0" xfId="0" applyNumberFormat="1" applyFont="1"/>
    <xf numFmtId="0" fontId="42" fillId="0" borderId="0" xfId="0" applyFont="1"/>
    <xf numFmtId="14" fontId="43" fillId="0" borderId="0" xfId="0" applyNumberFormat="1" applyFont="1"/>
    <xf numFmtId="0" fontId="44" fillId="0" borderId="0" xfId="0" applyFont="1"/>
    <xf numFmtId="0" fontId="45" fillId="0" borderId="0" xfId="0" applyFont="1"/>
    <xf numFmtId="0" fontId="45" fillId="0" borderId="0" xfId="3" applyFont="1"/>
    <xf numFmtId="0" fontId="46" fillId="0" borderId="4" xfId="0" applyFont="1" applyBorder="1" applyAlignment="1">
      <alignment horizontal="left"/>
    </xf>
    <xf numFmtId="0" fontId="47" fillId="0" borderId="5" xfId="0" applyFont="1" applyBorder="1" applyAlignment="1">
      <alignment horizontal="left"/>
    </xf>
    <xf numFmtId="0" fontId="51" fillId="0" borderId="7" xfId="0" applyFont="1" applyBorder="1" applyAlignment="1">
      <alignment horizontal="left"/>
    </xf>
    <xf numFmtId="0" fontId="47" fillId="0" borderId="0" xfId="0" applyFont="1" applyAlignment="1">
      <alignment horizontal="left"/>
    </xf>
    <xf numFmtId="164" fontId="51" fillId="0" borderId="6" xfId="0" applyNumberFormat="1" applyFont="1" applyBorder="1" applyAlignment="1">
      <alignment horizontal="right"/>
    </xf>
    <xf numFmtId="9" fontId="51" fillId="0" borderId="1" xfId="0" applyNumberFormat="1" applyFont="1" applyBorder="1" applyAlignment="1">
      <alignment horizontal="right"/>
    </xf>
    <xf numFmtId="0" fontId="51" fillId="0" borderId="5" xfId="0" applyFont="1" applyBorder="1" applyAlignment="1">
      <alignment horizontal="left"/>
    </xf>
    <xf numFmtId="9" fontId="51" fillId="0" borderId="6" xfId="0" applyNumberFormat="1" applyFont="1" applyBorder="1" applyAlignment="1">
      <alignment horizontal="right"/>
    </xf>
    <xf numFmtId="9" fontId="51" fillId="0" borderId="0" xfId="0" applyNumberFormat="1" applyFont="1" applyAlignment="1">
      <alignment horizontal="right" wrapText="1"/>
    </xf>
    <xf numFmtId="0" fontId="51" fillId="0" borderId="30" xfId="0" applyFont="1" applyBorder="1" applyAlignment="1">
      <alignment horizontal="left"/>
    </xf>
    <xf numFmtId="0" fontId="51" fillId="0" borderId="9" xfId="0" applyFont="1" applyBorder="1" applyAlignment="1">
      <alignment horizontal="left"/>
    </xf>
    <xf numFmtId="166" fontId="38" fillId="0" borderId="0" xfId="0" applyNumberFormat="1" applyFont="1"/>
    <xf numFmtId="0" fontId="51" fillId="0" borderId="30" xfId="0" applyFont="1" applyBorder="1" applyAlignment="1">
      <alignment horizontal="left" wrapText="1"/>
    </xf>
    <xf numFmtId="3" fontId="51" fillId="0" borderId="0" xfId="0" applyNumberFormat="1" applyFont="1" applyAlignment="1">
      <alignment vertical="center"/>
    </xf>
    <xf numFmtId="164" fontId="51" fillId="54" borderId="8" xfId="0" applyNumberFormat="1" applyFont="1" applyFill="1" applyBorder="1" applyAlignment="1">
      <alignment horizontal="right"/>
    </xf>
    <xf numFmtId="164" fontId="51" fillId="54" borderId="16" xfId="0" applyNumberFormat="1" applyFont="1" applyFill="1" applyBorder="1" applyAlignment="1">
      <alignment horizontal="right"/>
    </xf>
    <xf numFmtId="166" fontId="51" fillId="54" borderId="31" xfId="0" applyNumberFormat="1" applyFont="1" applyFill="1" applyBorder="1" applyAlignment="1">
      <alignment horizontal="right"/>
    </xf>
    <xf numFmtId="165" fontId="52" fillId="54" borderId="31" xfId="0" applyNumberFormat="1" applyFont="1" applyFill="1" applyBorder="1" applyAlignment="1">
      <alignment horizontal="right"/>
    </xf>
    <xf numFmtId="166" fontId="51" fillId="54" borderId="10" xfId="0" applyNumberFormat="1" applyFont="1" applyFill="1" applyBorder="1" applyAlignment="1">
      <alignment horizontal="right"/>
    </xf>
    <xf numFmtId="0" fontId="47" fillId="0" borderId="36" xfId="0" applyFont="1" applyBorder="1" applyAlignment="1">
      <alignment horizontal="left"/>
    </xf>
    <xf numFmtId="164" fontId="47" fillId="54" borderId="37" xfId="0" applyNumberFormat="1" applyFont="1" applyFill="1" applyBorder="1" applyAlignment="1">
      <alignment horizontal="right"/>
    </xf>
    <xf numFmtId="165" fontId="52" fillId="54" borderId="10" xfId="0" applyNumberFormat="1" applyFont="1" applyFill="1" applyBorder="1" applyAlignment="1">
      <alignment horizontal="right"/>
    </xf>
    <xf numFmtId="0" fontId="51" fillId="0" borderId="38" xfId="0" applyFont="1" applyBorder="1" applyAlignment="1">
      <alignment horizontal="left"/>
    </xf>
    <xf numFmtId="0" fontId="51" fillId="0" borderId="39" xfId="0" applyFont="1" applyBorder="1" applyAlignment="1">
      <alignment horizontal="left"/>
    </xf>
    <xf numFmtId="164" fontId="47" fillId="54" borderId="40" xfId="0" applyNumberFormat="1" applyFont="1" applyFill="1" applyBorder="1" applyAlignment="1">
      <alignment horizontal="right"/>
    </xf>
    <xf numFmtId="0" fontId="47" fillId="0" borderId="41" xfId="0" applyFont="1" applyBorder="1" applyAlignment="1">
      <alignment horizontal="left"/>
    </xf>
    <xf numFmtId="4" fontId="47" fillId="54" borderId="42" xfId="0" applyNumberFormat="1" applyFont="1" applyFill="1" applyBorder="1" applyAlignment="1">
      <alignment horizontal="right"/>
    </xf>
    <xf numFmtId="166" fontId="51" fillId="55" borderId="31" xfId="0" applyNumberFormat="1" applyFont="1" applyFill="1" applyBorder="1" applyAlignment="1">
      <alignment horizontal="right"/>
    </xf>
    <xf numFmtId="166" fontId="51" fillId="55" borderId="10" xfId="0" applyNumberFormat="1" applyFont="1" applyFill="1" applyBorder="1" applyAlignment="1">
      <alignment horizontal="right"/>
    </xf>
    <xf numFmtId="164" fontId="56" fillId="0" borderId="6" xfId="0" applyNumberFormat="1" applyFont="1" applyBorder="1" applyAlignment="1">
      <alignment horizontal="right"/>
    </xf>
    <xf numFmtId="0" fontId="42" fillId="0" borderId="4" xfId="0" applyFont="1" applyBorder="1" applyAlignment="1">
      <alignment horizontal="left" vertical="top"/>
    </xf>
    <xf numFmtId="0" fontId="46" fillId="0" borderId="4" xfId="0" applyFont="1" applyBorder="1"/>
    <xf numFmtId="0" fontId="51" fillId="0" borderId="1" xfId="0" applyFont="1" applyBorder="1" applyAlignment="1">
      <alignment horizontal="left"/>
    </xf>
    <xf numFmtId="0" fontId="38" fillId="0" borderId="3" xfId="0" applyFont="1" applyBorder="1"/>
    <xf numFmtId="3" fontId="38" fillId="0" borderId="3" xfId="0" applyNumberFormat="1" applyFont="1" applyBorder="1"/>
    <xf numFmtId="0" fontId="47" fillId="0" borderId="43" xfId="0" applyFont="1" applyBorder="1" applyAlignment="1">
      <alignment horizontal="left"/>
    </xf>
    <xf numFmtId="0" fontId="47" fillId="0" borderId="43" xfId="0" applyFont="1" applyBorder="1" applyAlignment="1">
      <alignment horizontal="right" wrapText="1"/>
    </xf>
    <xf numFmtId="0" fontId="47" fillId="0" borderId="43" xfId="0" quotePrefix="1" applyFont="1" applyBorder="1" applyAlignment="1">
      <alignment horizontal="right"/>
    </xf>
    <xf numFmtId="0" fontId="47" fillId="0" borderId="45" xfId="0" applyFont="1" applyBorder="1" applyAlignment="1">
      <alignment horizontal="left"/>
    </xf>
    <xf numFmtId="9" fontId="47" fillId="0" borderId="45" xfId="0" applyNumberFormat="1" applyFont="1" applyBorder="1" applyAlignment="1">
      <alignment horizontal="right"/>
    </xf>
    <xf numFmtId="0" fontId="47" fillId="0" borderId="46" xfId="0" applyFont="1" applyBorder="1" applyAlignment="1">
      <alignment horizontal="left"/>
    </xf>
    <xf numFmtId="9" fontId="47" fillId="0" borderId="46" xfId="0" applyNumberFormat="1" applyFont="1" applyBorder="1" applyAlignment="1">
      <alignment horizontal="right"/>
    </xf>
    <xf numFmtId="0" fontId="51" fillId="0" borderId="1" xfId="0" applyFont="1" applyBorder="1" applyAlignment="1">
      <alignment horizontal="left" indent="2"/>
    </xf>
    <xf numFmtId="3" fontId="51" fillId="54" borderId="1" xfId="0" applyNumberFormat="1" applyFont="1" applyFill="1" applyBorder="1" applyAlignment="1">
      <alignment horizontal="right"/>
    </xf>
    <xf numFmtId="3" fontId="47" fillId="54" borderId="45" xfId="0" applyNumberFormat="1" applyFont="1" applyFill="1" applyBorder="1" applyAlignment="1">
      <alignment horizontal="right"/>
    </xf>
    <xf numFmtId="3" fontId="47" fillId="54" borderId="46" xfId="0" applyNumberFormat="1" applyFont="1" applyFill="1" applyBorder="1" applyAlignment="1">
      <alignment horizontal="right"/>
    </xf>
    <xf numFmtId="4" fontId="51" fillId="54" borderId="1" xfId="0" applyNumberFormat="1" applyFont="1" applyFill="1" applyBorder="1" applyAlignment="1">
      <alignment horizontal="right"/>
    </xf>
    <xf numFmtId="3" fontId="51" fillId="55" borderId="1" xfId="0" applyNumberFormat="1" applyFont="1" applyFill="1" applyBorder="1" applyAlignment="1">
      <alignment horizontal="right"/>
    </xf>
    <xf numFmtId="3" fontId="47" fillId="55" borderId="45" xfId="0" applyNumberFormat="1" applyFont="1" applyFill="1" applyBorder="1" applyAlignment="1">
      <alignment horizontal="right"/>
    </xf>
    <xf numFmtId="3" fontId="47" fillId="55" borderId="46" xfId="0" applyNumberFormat="1" applyFont="1" applyFill="1" applyBorder="1" applyAlignment="1">
      <alignment horizontal="right"/>
    </xf>
    <xf numFmtId="4" fontId="51" fillId="55" borderId="1" xfId="0" applyNumberFormat="1" applyFont="1" applyFill="1" applyBorder="1" applyAlignment="1">
      <alignment horizontal="right"/>
    </xf>
    <xf numFmtId="0" fontId="46" fillId="0" borderId="0" xfId="0" applyFont="1" applyAlignment="1">
      <alignment vertical="center"/>
    </xf>
    <xf numFmtId="0" fontId="51" fillId="0" borderId="1" xfId="0" applyFont="1" applyBorder="1" applyAlignment="1">
      <alignment horizontal="left" vertical="center"/>
    </xf>
    <xf numFmtId="0" fontId="51" fillId="0" borderId="32" xfId="0" applyFont="1" applyBorder="1" applyAlignment="1">
      <alignment horizontal="left" vertical="center"/>
    </xf>
    <xf numFmtId="3" fontId="47" fillId="0" borderId="2" xfId="0" applyNumberFormat="1" applyFont="1" applyBorder="1" applyAlignment="1">
      <alignment horizontal="left" vertical="center"/>
    </xf>
    <xf numFmtId="164" fontId="54" fillId="0" borderId="37" xfId="0" applyNumberFormat="1" applyFont="1" applyBorder="1" applyAlignment="1">
      <alignment horizontal="right"/>
    </xf>
    <xf numFmtId="0" fontId="10" fillId="0" borderId="4" xfId="0" applyFont="1" applyBorder="1"/>
    <xf numFmtId="0" fontId="57" fillId="0" borderId="3" xfId="0" applyFont="1" applyBorder="1"/>
    <xf numFmtId="0" fontId="51" fillId="0" borderId="5" xfId="0" applyFont="1" applyBorder="1" applyAlignment="1">
      <alignment horizontal="right" vertical="center"/>
    </xf>
    <xf numFmtId="0" fontId="51" fillId="0" borderId="6" xfId="0" applyFont="1" applyBorder="1" applyAlignment="1">
      <alignment horizontal="right" vertical="center"/>
    </xf>
    <xf numFmtId="0" fontId="51" fillId="0" borderId="0" xfId="0" applyFont="1"/>
    <xf numFmtId="0" fontId="47" fillId="0" borderId="36" xfId="0" quotePrefix="1" applyFont="1" applyBorder="1" applyAlignment="1">
      <alignment horizontal="center" wrapText="1"/>
    </xf>
    <xf numFmtId="0" fontId="47" fillId="0" borderId="36" xfId="0" quotePrefix="1" applyFont="1" applyBorder="1" applyAlignment="1">
      <alignment horizontal="right"/>
    </xf>
    <xf numFmtId="164" fontId="52" fillId="0" borderId="8" xfId="0" applyNumberFormat="1" applyFont="1" applyBorder="1" applyAlignment="1">
      <alignment horizontal="right"/>
    </xf>
    <xf numFmtId="164" fontId="48" fillId="0" borderId="37" xfId="0" applyNumberFormat="1" applyFont="1" applyBorder="1" applyAlignment="1">
      <alignment horizontal="right"/>
    </xf>
    <xf numFmtId="164" fontId="52" fillId="0" borderId="16" xfId="0" applyNumberFormat="1" applyFont="1" applyBorder="1" applyAlignment="1">
      <alignment horizontal="right"/>
    </xf>
    <xf numFmtId="0" fontId="47" fillId="0" borderId="37" xfId="0" applyFont="1" applyBorder="1" applyAlignment="1">
      <alignment horizontal="right" wrapText="1"/>
    </xf>
    <xf numFmtId="0" fontId="48" fillId="0" borderId="36" xfId="0" applyFont="1" applyBorder="1" applyAlignment="1">
      <alignment horizontal="right" wrapText="1"/>
    </xf>
    <xf numFmtId="0" fontId="47" fillId="54" borderId="36" xfId="0" applyFont="1" applyFill="1" applyBorder="1" applyAlignment="1">
      <alignment horizontal="right"/>
    </xf>
    <xf numFmtId="166" fontId="47" fillId="54" borderId="37" xfId="0" applyNumberFormat="1" applyFont="1" applyFill="1" applyBorder="1" applyAlignment="1">
      <alignment horizontal="right"/>
    </xf>
    <xf numFmtId="164" fontId="47" fillId="54" borderId="42" xfId="0" applyNumberFormat="1" applyFont="1" applyFill="1" applyBorder="1" applyAlignment="1">
      <alignment horizontal="right"/>
    </xf>
    <xf numFmtId="164" fontId="47" fillId="55" borderId="42" xfId="0" applyNumberFormat="1" applyFont="1" applyFill="1" applyBorder="1" applyAlignment="1">
      <alignment horizontal="right"/>
    </xf>
    <xf numFmtId="2" fontId="47" fillId="54" borderId="42" xfId="0" applyNumberFormat="1" applyFont="1" applyFill="1" applyBorder="1" applyAlignment="1">
      <alignment horizontal="right"/>
    </xf>
    <xf numFmtId="3" fontId="47" fillId="54" borderId="2" xfId="0" applyNumberFormat="1" applyFont="1" applyFill="1" applyBorder="1" applyAlignment="1">
      <alignment horizontal="right" vertical="center"/>
    </xf>
    <xf numFmtId="3" fontId="51" fillId="54" borderId="1" xfId="0" applyNumberFormat="1" applyFont="1" applyFill="1" applyBorder="1" applyAlignment="1">
      <alignment horizontal="right" vertical="center"/>
    </xf>
    <xf numFmtId="3" fontId="47" fillId="54" borderId="32" xfId="0" applyNumberFormat="1" applyFont="1" applyFill="1" applyBorder="1" applyAlignment="1">
      <alignment horizontal="right" vertical="center"/>
    </xf>
    <xf numFmtId="3" fontId="51" fillId="54" borderId="1" xfId="2" applyNumberFormat="1" applyFont="1" applyFill="1" applyBorder="1" applyAlignment="1">
      <alignment horizontal="right" vertical="center"/>
    </xf>
    <xf numFmtId="3" fontId="47" fillId="55" borderId="2" xfId="0" applyNumberFormat="1" applyFont="1" applyFill="1" applyBorder="1" applyAlignment="1">
      <alignment horizontal="right" vertical="center"/>
    </xf>
    <xf numFmtId="3" fontId="51" fillId="55" borderId="1" xfId="0" applyNumberFormat="1" applyFont="1" applyFill="1" applyBorder="1" applyAlignment="1">
      <alignment horizontal="right" vertical="center"/>
    </xf>
    <xf numFmtId="3" fontId="47" fillId="55" borderId="32" xfId="0" applyNumberFormat="1" applyFont="1" applyFill="1" applyBorder="1" applyAlignment="1">
      <alignment horizontal="right" vertical="center"/>
    </xf>
    <xf numFmtId="3" fontId="51" fillId="55" borderId="1" xfId="2" applyNumberFormat="1" applyFont="1" applyFill="1" applyBorder="1" applyAlignment="1">
      <alignment horizontal="right" vertical="center"/>
    </xf>
    <xf numFmtId="0" fontId="47" fillId="0" borderId="45" xfId="0" applyFont="1" applyBorder="1" applyAlignment="1">
      <alignment horizontal="left" vertical="center"/>
    </xf>
    <xf numFmtId="3" fontId="47" fillId="54" borderId="45" xfId="0" applyNumberFormat="1" applyFont="1" applyFill="1" applyBorder="1" applyAlignment="1">
      <alignment horizontal="right" vertical="center"/>
    </xf>
    <xf numFmtId="3" fontId="47" fillId="55" borderId="45" xfId="0" applyNumberFormat="1" applyFont="1" applyFill="1" applyBorder="1" applyAlignment="1">
      <alignment horizontal="right" vertical="center"/>
    </xf>
    <xf numFmtId="0" fontId="47" fillId="0" borderId="48" xfId="0" applyFont="1" applyBorder="1" applyAlignment="1">
      <alignment horizontal="left" vertical="center"/>
    </xf>
    <xf numFmtId="3" fontId="47" fillId="54" borderId="48" xfId="0" applyNumberFormat="1" applyFont="1" applyFill="1" applyBorder="1" applyAlignment="1">
      <alignment horizontal="right" vertical="center"/>
    </xf>
    <xf numFmtId="3" fontId="47" fillId="55" borderId="48" xfId="0" applyNumberFormat="1" applyFont="1" applyFill="1" applyBorder="1" applyAlignment="1">
      <alignment horizontal="right" vertical="center"/>
    </xf>
    <xf numFmtId="0" fontId="58" fillId="0" borderId="43" xfId="0" applyFont="1" applyBorder="1"/>
    <xf numFmtId="0" fontId="8" fillId="0" borderId="4" xfId="0" applyFont="1" applyBorder="1"/>
    <xf numFmtId="0" fontId="58" fillId="0" borderId="47" xfId="0" applyFont="1" applyBorder="1"/>
    <xf numFmtId="0" fontId="47" fillId="0" borderId="2" xfId="0" applyFont="1" applyBorder="1" applyAlignment="1">
      <alignment horizontal="left"/>
    </xf>
    <xf numFmtId="0" fontId="51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49" fontId="47" fillId="0" borderId="43" xfId="0" applyNumberFormat="1" applyFont="1" applyBorder="1" applyAlignment="1">
      <alignment horizontal="right"/>
    </xf>
    <xf numFmtId="0" fontId="42" fillId="0" borderId="0" xfId="0" applyFont="1" applyAlignment="1">
      <alignment horizontal="left" vertical="center"/>
    </xf>
    <xf numFmtId="0" fontId="51" fillId="0" borderId="32" xfId="0" applyFont="1" applyBorder="1" applyAlignment="1">
      <alignment horizontal="left"/>
    </xf>
    <xf numFmtId="0" fontId="47" fillId="0" borderId="1" xfId="0" applyFont="1" applyBorder="1" applyAlignment="1">
      <alignment horizontal="left"/>
    </xf>
    <xf numFmtId="3" fontId="51" fillId="54" borderId="32" xfId="0" applyNumberFormat="1" applyFont="1" applyFill="1" applyBorder="1" applyAlignment="1">
      <alignment horizontal="right"/>
    </xf>
    <xf numFmtId="3" fontId="47" fillId="54" borderId="1" xfId="0" applyNumberFormat="1" applyFont="1" applyFill="1" applyBorder="1" applyAlignment="1">
      <alignment horizontal="right"/>
    </xf>
    <xf numFmtId="3" fontId="47" fillId="55" borderId="1" xfId="0" applyNumberFormat="1" applyFont="1" applyFill="1" applyBorder="1" applyAlignment="1">
      <alignment horizontal="right"/>
    </xf>
    <xf numFmtId="3" fontId="51" fillId="54" borderId="33" xfId="0" applyNumberFormat="1" applyFont="1" applyFill="1" applyBorder="1" applyAlignment="1">
      <alignment horizontal="right"/>
    </xf>
    <xf numFmtId="3" fontId="51" fillId="54" borderId="35" xfId="0" applyNumberFormat="1" applyFont="1" applyFill="1" applyBorder="1" applyAlignment="1">
      <alignment horizontal="right"/>
    </xf>
    <xf numFmtId="3" fontId="51" fillId="54" borderId="13" xfId="0" applyNumberFormat="1" applyFont="1" applyFill="1" applyBorder="1" applyAlignment="1">
      <alignment horizontal="right"/>
    </xf>
    <xf numFmtId="3" fontId="47" fillId="54" borderId="13" xfId="0" applyNumberFormat="1" applyFont="1" applyFill="1" applyBorder="1" applyAlignment="1">
      <alignment horizontal="right"/>
    </xf>
    <xf numFmtId="3" fontId="52" fillId="54" borderId="32" xfId="0" applyNumberFormat="1" applyFont="1" applyFill="1" applyBorder="1" applyAlignment="1">
      <alignment horizontal="right"/>
    </xf>
    <xf numFmtId="1" fontId="47" fillId="55" borderId="12" xfId="0" applyNumberFormat="1" applyFont="1" applyFill="1" applyBorder="1" applyAlignment="1">
      <alignment horizontal="center"/>
    </xf>
    <xf numFmtId="3" fontId="51" fillId="55" borderId="34" xfId="0" applyNumberFormat="1" applyFont="1" applyFill="1" applyBorder="1" applyAlignment="1">
      <alignment horizontal="right"/>
    </xf>
    <xf numFmtId="3" fontId="51" fillId="55" borderId="12" xfId="0" applyNumberFormat="1" applyFont="1" applyFill="1" applyBorder="1" applyAlignment="1">
      <alignment horizontal="right"/>
    </xf>
    <xf numFmtId="3" fontId="47" fillId="55" borderId="12" xfId="0" applyNumberFormat="1" applyFont="1" applyFill="1" applyBorder="1" applyAlignment="1">
      <alignment horizontal="right"/>
    </xf>
    <xf numFmtId="3" fontId="47" fillId="55" borderId="49" xfId="0" applyNumberFormat="1" applyFont="1" applyFill="1" applyBorder="1" applyAlignment="1">
      <alignment horizontal="right"/>
    </xf>
    <xf numFmtId="3" fontId="47" fillId="54" borderId="50" xfId="0" applyNumberFormat="1" applyFont="1" applyFill="1" applyBorder="1" applyAlignment="1">
      <alignment horizontal="right"/>
    </xf>
    <xf numFmtId="3" fontId="47" fillId="54" borderId="2" xfId="0" applyNumberFormat="1" applyFont="1" applyFill="1" applyBorder="1" applyAlignment="1">
      <alignment horizontal="right"/>
    </xf>
    <xf numFmtId="0" fontId="47" fillId="0" borderId="0" xfId="0" applyFont="1" applyAlignment="1">
      <alignment horizontal="center"/>
    </xf>
    <xf numFmtId="1" fontId="47" fillId="0" borderId="0" xfId="0" applyNumberFormat="1" applyFont="1" applyAlignment="1">
      <alignment horizontal="center"/>
    </xf>
    <xf numFmtId="3" fontId="51" fillId="0" borderId="0" xfId="0" applyNumberFormat="1" applyFont="1" applyAlignment="1">
      <alignment horizontal="right"/>
    </xf>
    <xf numFmtId="3" fontId="47" fillId="0" borderId="0" xfId="0" applyNumberFormat="1" applyFont="1" applyAlignment="1">
      <alignment horizontal="right"/>
    </xf>
    <xf numFmtId="1" fontId="47" fillId="54" borderId="52" xfId="0" applyNumberFormat="1" applyFont="1" applyFill="1" applyBorder="1" applyAlignment="1">
      <alignment horizontal="center"/>
    </xf>
    <xf numFmtId="1" fontId="48" fillId="54" borderId="1" xfId="0" applyNumberFormat="1" applyFont="1" applyFill="1" applyBorder="1" applyAlignment="1">
      <alignment horizontal="center"/>
    </xf>
    <xf numFmtId="3" fontId="52" fillId="54" borderId="1" xfId="0" applyNumberFormat="1" applyFont="1" applyFill="1" applyBorder="1" applyAlignment="1">
      <alignment horizontal="right"/>
    </xf>
    <xf numFmtId="3" fontId="52" fillId="54" borderId="13" xfId="0" applyNumberFormat="1" applyFont="1" applyFill="1" applyBorder="1" applyAlignment="1">
      <alignment horizontal="right"/>
    </xf>
    <xf numFmtId="1" fontId="48" fillId="54" borderId="43" xfId="0" applyNumberFormat="1" applyFont="1" applyFill="1" applyBorder="1" applyAlignment="1">
      <alignment horizontal="center" wrapText="1"/>
    </xf>
    <xf numFmtId="1" fontId="47" fillId="55" borderId="51" xfId="0" applyNumberFormat="1" applyFont="1" applyFill="1" applyBorder="1" applyAlignment="1">
      <alignment horizontal="center"/>
    </xf>
    <xf numFmtId="1" fontId="47" fillId="54" borderId="47" xfId="0" applyNumberFormat="1" applyFont="1" applyFill="1" applyBorder="1" applyAlignment="1">
      <alignment horizontal="center"/>
    </xf>
    <xf numFmtId="1" fontId="47" fillId="55" borderId="43" xfId="0" applyNumberFormat="1" applyFont="1" applyFill="1" applyBorder="1" applyAlignment="1">
      <alignment horizontal="center"/>
    </xf>
    <xf numFmtId="0" fontId="46" fillId="0" borderId="0" xfId="0" applyFont="1"/>
    <xf numFmtId="0" fontId="51" fillId="0" borderId="1" xfId="0" applyFont="1" applyBorder="1" applyAlignment="1">
      <alignment horizontal="left" wrapText="1"/>
    </xf>
    <xf numFmtId="0" fontId="47" fillId="0" borderId="48" xfId="0" applyFont="1" applyBorder="1" applyAlignment="1">
      <alignment horizontal="left"/>
    </xf>
    <xf numFmtId="3" fontId="47" fillId="54" borderId="48" xfId="0" applyNumberFormat="1" applyFont="1" applyFill="1" applyBorder="1" applyAlignment="1">
      <alignment horizontal="right"/>
    </xf>
    <xf numFmtId="3" fontId="51" fillId="54" borderId="1" xfId="2" applyNumberFormat="1" applyFont="1" applyFill="1" applyBorder="1" applyAlignment="1">
      <alignment horizontal="right"/>
    </xf>
    <xf numFmtId="3" fontId="47" fillId="55" borderId="48" xfId="0" applyNumberFormat="1" applyFont="1" applyFill="1" applyBorder="1" applyAlignment="1">
      <alignment horizontal="right"/>
    </xf>
    <xf numFmtId="3" fontId="47" fillId="55" borderId="2" xfId="0" applyNumberFormat="1" applyFont="1" applyFill="1" applyBorder="1" applyAlignment="1">
      <alignment horizontal="right"/>
    </xf>
    <xf numFmtId="0" fontId="47" fillId="0" borderId="38" xfId="0" applyFont="1" applyBorder="1" applyAlignment="1">
      <alignment horizontal="right"/>
    </xf>
    <xf numFmtId="0" fontId="47" fillId="0" borderId="38" xfId="0" quotePrefix="1" applyFont="1" applyBorder="1" applyAlignment="1">
      <alignment horizontal="right"/>
    </xf>
    <xf numFmtId="0" fontId="47" fillId="0" borderId="44" xfId="0" applyFont="1" applyBorder="1" applyAlignment="1">
      <alignment horizontal="left"/>
    </xf>
    <xf numFmtId="3" fontId="47" fillId="54" borderId="44" xfId="0" applyNumberFormat="1" applyFont="1" applyFill="1" applyBorder="1" applyAlignment="1">
      <alignment horizontal="right"/>
    </xf>
    <xf numFmtId="3" fontId="47" fillId="55" borderId="44" xfId="0" applyNumberFormat="1" applyFont="1" applyFill="1" applyBorder="1" applyAlignment="1">
      <alignment horizontal="right"/>
    </xf>
    <xf numFmtId="0" fontId="9" fillId="0" borderId="55" xfId="0" applyFont="1" applyBorder="1" applyAlignment="1">
      <alignment horizontal="left"/>
    </xf>
    <xf numFmtId="0" fontId="6" fillId="0" borderId="55" xfId="0" applyFont="1" applyBorder="1"/>
    <xf numFmtId="0" fontId="47" fillId="0" borderId="55" xfId="0" applyFont="1" applyBorder="1" applyAlignment="1">
      <alignment horizontal="center"/>
    </xf>
    <xf numFmtId="1" fontId="47" fillId="0" borderId="55" xfId="0" applyNumberFormat="1" applyFont="1" applyBorder="1" applyAlignment="1">
      <alignment horizontal="center"/>
    </xf>
    <xf numFmtId="3" fontId="51" fillId="0" borderId="55" xfId="0" applyNumberFormat="1" applyFont="1" applyBorder="1" applyAlignment="1">
      <alignment horizontal="right"/>
    </xf>
    <xf numFmtId="3" fontId="47" fillId="0" borderId="55" xfId="0" applyNumberFormat="1" applyFont="1" applyBorder="1" applyAlignment="1">
      <alignment horizontal="right"/>
    </xf>
    <xf numFmtId="0" fontId="38" fillId="0" borderId="55" xfId="0" applyFont="1" applyBorder="1"/>
    <xf numFmtId="0" fontId="4" fillId="0" borderId="55" xfId="0" applyFont="1" applyBorder="1"/>
    <xf numFmtId="0" fontId="13" fillId="0" borderId="56" xfId="0" applyFont="1" applyBorder="1"/>
    <xf numFmtId="0" fontId="7" fillId="0" borderId="55" xfId="0" applyFont="1" applyBorder="1"/>
    <xf numFmtId="0" fontId="1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7" fillId="0" borderId="57" xfId="0" applyFont="1" applyBorder="1" applyAlignment="1">
      <alignment horizontal="left" vertical="center"/>
    </xf>
    <xf numFmtId="3" fontId="47" fillId="54" borderId="57" xfId="0" applyNumberFormat="1" applyFont="1" applyFill="1" applyBorder="1" applyAlignment="1">
      <alignment horizontal="right" vertical="center"/>
    </xf>
    <xf numFmtId="3" fontId="47" fillId="55" borderId="57" xfId="0" applyNumberFormat="1" applyFont="1" applyFill="1" applyBorder="1" applyAlignment="1">
      <alignment horizontal="right" vertical="center"/>
    </xf>
    <xf numFmtId="0" fontId="47" fillId="0" borderId="58" xfId="0" applyFont="1" applyBorder="1" applyAlignment="1">
      <alignment horizontal="left" vertical="center"/>
    </xf>
    <xf numFmtId="3" fontId="47" fillId="54" borderId="58" xfId="0" applyNumberFormat="1" applyFont="1" applyFill="1" applyBorder="1" applyAlignment="1">
      <alignment horizontal="right" vertical="center"/>
    </xf>
    <xf numFmtId="3" fontId="47" fillId="55" borderId="58" xfId="0" applyNumberFormat="1" applyFont="1" applyFill="1" applyBorder="1" applyAlignment="1">
      <alignment horizontal="right" vertical="center"/>
    </xf>
    <xf numFmtId="164" fontId="47" fillId="54" borderId="6" xfId="0" applyNumberFormat="1" applyFont="1" applyFill="1" applyBorder="1" applyAlignment="1">
      <alignment horizontal="right"/>
    </xf>
    <xf numFmtId="164" fontId="54" fillId="0" borderId="6" xfId="0" applyNumberFormat="1" applyFont="1" applyBorder="1" applyAlignment="1">
      <alignment horizontal="right"/>
    </xf>
    <xf numFmtId="0" fontId="47" fillId="0" borderId="5" xfId="0" applyFont="1" applyBorder="1" applyAlignment="1">
      <alignment horizontal="left" indent="1"/>
    </xf>
    <xf numFmtId="0" fontId="51" fillId="0" borderId="39" xfId="0" applyFont="1" applyBorder="1" applyAlignment="1">
      <alignment horizontal="left" indent="1"/>
    </xf>
    <xf numFmtId="0" fontId="51" fillId="0" borderId="7" xfId="0" applyFont="1" applyBorder="1" applyAlignment="1">
      <alignment horizontal="left" indent="1"/>
    </xf>
    <xf numFmtId="1" fontId="47" fillId="0" borderId="37" xfId="0" applyNumberFormat="1" applyFont="1" applyBorder="1" applyAlignment="1">
      <alignment horizontal="right"/>
    </xf>
    <xf numFmtId="1" fontId="48" fillId="0" borderId="37" xfId="0" applyNumberFormat="1" applyFont="1" applyBorder="1" applyAlignment="1">
      <alignment horizontal="right"/>
    </xf>
    <xf numFmtId="1" fontId="47" fillId="0" borderId="6" xfId="0" applyNumberFormat="1" applyFont="1" applyBorder="1" applyAlignment="1">
      <alignment horizontal="right"/>
    </xf>
    <xf numFmtId="1" fontId="48" fillId="0" borderId="6" xfId="0" applyNumberFormat="1" applyFont="1" applyBorder="1" applyAlignment="1">
      <alignment horizontal="right"/>
    </xf>
    <xf numFmtId="1" fontId="51" fillId="0" borderId="16" xfId="0" applyNumberFormat="1" applyFont="1" applyBorder="1" applyAlignment="1">
      <alignment horizontal="right"/>
    </xf>
    <xf numFmtId="1" fontId="52" fillId="0" borderId="16" xfId="0" applyNumberFormat="1" applyFont="1" applyBorder="1" applyAlignment="1">
      <alignment horizontal="right" wrapText="1"/>
    </xf>
    <xf numFmtId="1" fontId="51" fillId="0" borderId="8" xfId="0" applyNumberFormat="1" applyFont="1" applyBorder="1" applyAlignment="1">
      <alignment horizontal="right"/>
    </xf>
    <xf numFmtId="1" fontId="52" fillId="0" borderId="8" xfId="0" applyNumberFormat="1" applyFont="1" applyBorder="1" applyAlignment="1">
      <alignment horizontal="right" wrapText="1"/>
    </xf>
    <xf numFmtId="1" fontId="38" fillId="0" borderId="0" xfId="0" applyNumberFormat="1" applyFont="1"/>
    <xf numFmtId="1" fontId="51" fillId="0" borderId="1" xfId="0" applyNumberFormat="1" applyFont="1" applyBorder="1" applyAlignment="1">
      <alignment horizontal="right"/>
    </xf>
    <xf numFmtId="1" fontId="47" fillId="0" borderId="36" xfId="0" applyNumberFormat="1" applyFont="1" applyBorder="1" applyAlignment="1">
      <alignment horizontal="right"/>
    </xf>
    <xf numFmtId="1" fontId="52" fillId="0" borderId="10" xfId="0" applyNumberFormat="1" applyFont="1" applyBorder="1" applyAlignment="1">
      <alignment horizontal="right"/>
    </xf>
    <xf numFmtId="1" fontId="51" fillId="0" borderId="31" xfId="0" applyNumberFormat="1" applyFont="1" applyBorder="1" applyAlignment="1">
      <alignment horizontal="right"/>
    </xf>
    <xf numFmtId="1" fontId="52" fillId="0" borderId="31" xfId="0" applyNumberFormat="1" applyFont="1" applyBorder="1" applyAlignment="1">
      <alignment horizontal="right"/>
    </xf>
    <xf numFmtId="1" fontId="47" fillId="0" borderId="42" xfId="0" applyNumberFormat="1" applyFont="1" applyBorder="1" applyAlignment="1">
      <alignment horizontal="right"/>
    </xf>
    <xf numFmtId="1" fontId="51" fillId="0" borderId="10" xfId="0" applyNumberFormat="1" applyFont="1" applyBorder="1" applyAlignment="1">
      <alignment horizontal="right"/>
    </xf>
    <xf numFmtId="0" fontId="52" fillId="0" borderId="9" xfId="0" applyFont="1" applyBorder="1" applyAlignment="1">
      <alignment horizontal="left" indent="1"/>
    </xf>
    <xf numFmtId="0" fontId="52" fillId="0" borderId="30" xfId="0" applyFont="1" applyBorder="1" applyAlignment="1">
      <alignment horizontal="left" indent="1"/>
    </xf>
    <xf numFmtId="1" fontId="47" fillId="0" borderId="10" xfId="0" applyNumberFormat="1" applyFont="1" applyBorder="1" applyAlignment="1">
      <alignment horizontal="right"/>
    </xf>
    <xf numFmtId="1" fontId="47" fillId="0" borderId="31" xfId="0" applyNumberFormat="1" applyFont="1" applyBorder="1" applyAlignment="1">
      <alignment horizontal="right"/>
    </xf>
    <xf numFmtId="1" fontId="47" fillId="0" borderId="59" xfId="0" applyNumberFormat="1" applyFont="1" applyBorder="1" applyAlignment="1">
      <alignment horizontal="right"/>
    </xf>
    <xf numFmtId="0" fontId="47" fillId="0" borderId="59" xfId="0" applyFont="1" applyBorder="1" applyAlignment="1">
      <alignment horizontal="left"/>
    </xf>
    <xf numFmtId="1" fontId="47" fillId="0" borderId="40" xfId="0" applyNumberFormat="1" applyFont="1" applyBorder="1" applyAlignment="1">
      <alignment horizontal="right"/>
    </xf>
    <xf numFmtId="166" fontId="47" fillId="54" borderId="40" xfId="0" applyNumberFormat="1" applyFont="1" applyFill="1" applyBorder="1" applyAlignment="1">
      <alignment horizontal="right"/>
    </xf>
    <xf numFmtId="3" fontId="47" fillId="54" borderId="59" xfId="0" applyNumberFormat="1" applyFont="1" applyFill="1" applyBorder="1" applyAlignment="1">
      <alignment horizontal="right"/>
    </xf>
    <xf numFmtId="3" fontId="47" fillId="55" borderId="59" xfId="0" applyNumberFormat="1" applyFont="1" applyFill="1" applyBorder="1" applyAlignment="1">
      <alignment horizontal="right"/>
    </xf>
    <xf numFmtId="0" fontId="51" fillId="0" borderId="60" xfId="0" applyFont="1" applyBorder="1" applyAlignment="1">
      <alignment horizontal="left"/>
    </xf>
    <xf numFmtId="3" fontId="51" fillId="54" borderId="60" xfId="0" applyNumberFormat="1" applyFont="1" applyFill="1" applyBorder="1" applyAlignment="1">
      <alignment horizontal="right"/>
    </xf>
    <xf numFmtId="3" fontId="51" fillId="55" borderId="60" xfId="0" applyNumberFormat="1" applyFont="1" applyFill="1" applyBorder="1" applyAlignment="1">
      <alignment horizontal="right"/>
    </xf>
    <xf numFmtId="9" fontId="51" fillId="0" borderId="60" xfId="0" applyNumberFormat="1" applyFont="1" applyBorder="1" applyAlignment="1">
      <alignment horizontal="right"/>
    </xf>
    <xf numFmtId="0" fontId="51" fillId="0" borderId="61" xfId="0" applyFont="1" applyBorder="1" applyAlignment="1">
      <alignment horizontal="left" indent="2"/>
    </xf>
    <xf numFmtId="3" fontId="51" fillId="55" borderId="61" xfId="0" applyNumberFormat="1" applyFont="1" applyFill="1" applyBorder="1" applyAlignment="1">
      <alignment horizontal="right"/>
    </xf>
    <xf numFmtId="4" fontId="51" fillId="54" borderId="60" xfId="0" applyNumberFormat="1" applyFont="1" applyFill="1" applyBorder="1" applyAlignment="1">
      <alignment horizontal="right"/>
    </xf>
    <xf numFmtId="4" fontId="51" fillId="55" borderId="60" xfId="0" applyNumberFormat="1" applyFont="1" applyFill="1" applyBorder="1" applyAlignment="1">
      <alignment horizontal="right"/>
    </xf>
    <xf numFmtId="0" fontId="51" fillId="0" borderId="60" xfId="0" applyFont="1" applyBorder="1" applyAlignment="1">
      <alignment horizontal="left" vertical="center"/>
    </xf>
    <xf numFmtId="3" fontId="51" fillId="54" borderId="60" xfId="0" applyNumberFormat="1" applyFont="1" applyFill="1" applyBorder="1" applyAlignment="1">
      <alignment horizontal="right" vertical="center"/>
    </xf>
    <xf numFmtId="3" fontId="51" fillId="55" borderId="60" xfId="0" applyNumberFormat="1" applyFont="1" applyFill="1" applyBorder="1" applyAlignment="1">
      <alignment horizontal="right" vertical="center"/>
    </xf>
    <xf numFmtId="0" fontId="47" fillId="0" borderId="62" xfId="0" applyFont="1" applyBorder="1" applyAlignment="1">
      <alignment horizontal="left" vertical="center"/>
    </xf>
    <xf numFmtId="3" fontId="47" fillId="54" borderId="62" xfId="0" applyNumberFormat="1" applyFont="1" applyFill="1" applyBorder="1" applyAlignment="1">
      <alignment horizontal="right" vertical="center"/>
    </xf>
    <xf numFmtId="3" fontId="47" fillId="55" borderId="62" xfId="0" applyNumberFormat="1" applyFont="1" applyFill="1" applyBorder="1" applyAlignment="1">
      <alignment horizontal="right" vertical="center"/>
    </xf>
    <xf numFmtId="0" fontId="51" fillId="0" borderId="60" xfId="0" applyFont="1" applyBorder="1" applyAlignment="1">
      <alignment horizontal="left" wrapText="1"/>
    </xf>
    <xf numFmtId="3" fontId="52" fillId="54" borderId="60" xfId="0" applyNumberFormat="1" applyFont="1" applyFill="1" applyBorder="1" applyAlignment="1">
      <alignment horizontal="right"/>
    </xf>
    <xf numFmtId="3" fontId="51" fillId="55" borderId="63" xfId="0" applyNumberFormat="1" applyFont="1" applyFill="1" applyBorder="1" applyAlignment="1">
      <alignment horizontal="right"/>
    </xf>
    <xf numFmtId="0" fontId="47" fillId="0" borderId="62" xfId="0" applyFont="1" applyBorder="1" applyAlignment="1">
      <alignment horizontal="left"/>
    </xf>
    <xf numFmtId="3" fontId="47" fillId="54" borderId="62" xfId="0" applyNumberFormat="1" applyFont="1" applyFill="1" applyBorder="1" applyAlignment="1">
      <alignment horizontal="right"/>
    </xf>
    <xf numFmtId="3" fontId="48" fillId="54" borderId="62" xfId="0" applyNumberFormat="1" applyFont="1" applyFill="1" applyBorder="1" applyAlignment="1">
      <alignment horizontal="right"/>
    </xf>
    <xf numFmtId="3" fontId="47" fillId="55" borderId="64" xfId="0" applyNumberFormat="1" applyFont="1" applyFill="1" applyBorder="1" applyAlignment="1">
      <alignment horizontal="right"/>
    </xf>
    <xf numFmtId="3" fontId="47" fillId="54" borderId="65" xfId="0" applyNumberFormat="1" applyFont="1" applyFill="1" applyBorder="1" applyAlignment="1">
      <alignment horizontal="right"/>
    </xf>
    <xf numFmtId="3" fontId="47" fillId="55" borderId="62" xfId="0" applyNumberFormat="1" applyFont="1" applyFill="1" applyBorder="1" applyAlignment="1">
      <alignment horizontal="right"/>
    </xf>
    <xf numFmtId="3" fontId="51" fillId="54" borderId="62" xfId="0" applyNumberFormat="1" applyFont="1" applyFill="1" applyBorder="1" applyAlignment="1">
      <alignment horizontal="right"/>
    </xf>
    <xf numFmtId="3" fontId="51" fillId="55" borderId="64" xfId="0" applyNumberFormat="1" applyFont="1" applyFill="1" applyBorder="1" applyAlignment="1">
      <alignment horizontal="right"/>
    </xf>
    <xf numFmtId="3" fontId="51" fillId="54" borderId="65" xfId="0" applyNumberFormat="1" applyFont="1" applyFill="1" applyBorder="1" applyAlignment="1">
      <alignment horizontal="right"/>
    </xf>
    <xf numFmtId="0" fontId="47" fillId="0" borderId="62" xfId="0" applyFont="1" applyBorder="1" applyAlignment="1">
      <alignment horizontal="left" wrapText="1"/>
    </xf>
    <xf numFmtId="0" fontId="47" fillId="56" borderId="37" xfId="0" applyFont="1" applyFill="1" applyBorder="1" applyAlignment="1">
      <alignment horizontal="right"/>
    </xf>
    <xf numFmtId="0" fontId="47" fillId="56" borderId="6" xfId="0" applyFont="1" applyFill="1" applyBorder="1" applyAlignment="1">
      <alignment horizontal="right"/>
    </xf>
    <xf numFmtId="0" fontId="55" fillId="0" borderId="67" xfId="0" applyFont="1" applyBorder="1" applyAlignment="1">
      <alignment horizontal="right"/>
    </xf>
    <xf numFmtId="0" fontId="51" fillId="56" borderId="67" xfId="0" applyFont="1" applyFill="1" applyBorder="1" applyAlignment="1">
      <alignment horizontal="right"/>
    </xf>
    <xf numFmtId="0" fontId="55" fillId="0" borderId="68" xfId="0" applyFont="1" applyBorder="1" applyAlignment="1">
      <alignment horizontal="right"/>
    </xf>
    <xf numFmtId="0" fontId="51" fillId="56" borderId="68" xfId="0" applyFont="1" applyFill="1" applyBorder="1" applyAlignment="1">
      <alignment horizontal="right"/>
    </xf>
    <xf numFmtId="0" fontId="51" fillId="0" borderId="6" xfId="0" applyFont="1" applyBorder="1" applyAlignment="1">
      <alignment horizontal="right"/>
    </xf>
    <xf numFmtId="0" fontId="56" fillId="0" borderId="6" xfId="0" applyFont="1" applyBorder="1" applyAlignment="1">
      <alignment horizontal="right"/>
    </xf>
    <xf numFmtId="0" fontId="47" fillId="57" borderId="37" xfId="0" applyFont="1" applyFill="1" applyBorder="1" applyAlignment="1">
      <alignment horizontal="right"/>
    </xf>
    <xf numFmtId="0" fontId="51" fillId="57" borderId="67" xfId="0" applyFont="1" applyFill="1" applyBorder="1" applyAlignment="1">
      <alignment horizontal="right"/>
    </xf>
    <xf numFmtId="0" fontId="47" fillId="57" borderId="36" xfId="0" applyFont="1" applyFill="1" applyBorder="1" applyAlignment="1">
      <alignment horizontal="right"/>
    </xf>
    <xf numFmtId="0" fontId="51" fillId="57" borderId="31" xfId="0" applyFont="1" applyFill="1" applyBorder="1" applyAlignment="1">
      <alignment horizontal="right"/>
    </xf>
    <xf numFmtId="0" fontId="47" fillId="57" borderId="69" xfId="0" applyFont="1" applyFill="1" applyBorder="1" applyAlignment="1">
      <alignment horizontal="right"/>
    </xf>
    <xf numFmtId="0" fontId="47" fillId="57" borderId="42" xfId="0" applyFont="1" applyFill="1" applyBorder="1" applyAlignment="1">
      <alignment horizontal="right"/>
    </xf>
    <xf numFmtId="0" fontId="51" fillId="57" borderId="10" xfId="0" applyFont="1" applyFill="1" applyBorder="1" applyAlignment="1">
      <alignment horizontal="right"/>
    </xf>
    <xf numFmtId="3" fontId="51" fillId="55" borderId="70" xfId="0" applyNumberFormat="1" applyFont="1" applyFill="1" applyBorder="1" applyAlignment="1">
      <alignment horizontal="right"/>
    </xf>
    <xf numFmtId="3" fontId="51" fillId="55" borderId="70" xfId="2" applyNumberFormat="1" applyFont="1" applyFill="1" applyBorder="1" applyAlignment="1">
      <alignment horizontal="right"/>
    </xf>
    <xf numFmtId="3" fontId="51" fillId="57" borderId="9" xfId="0" applyNumberFormat="1" applyFont="1" applyFill="1" applyBorder="1" applyAlignment="1">
      <alignment horizontal="right" vertical="center"/>
    </xf>
    <xf numFmtId="3" fontId="51" fillId="57" borderId="30" xfId="0" applyNumberFormat="1" applyFont="1" applyFill="1" applyBorder="1" applyAlignment="1">
      <alignment horizontal="right" vertical="center"/>
    </xf>
    <xf numFmtId="3" fontId="51" fillId="55" borderId="70" xfId="0" applyNumberFormat="1" applyFont="1" applyFill="1" applyBorder="1" applyAlignment="1">
      <alignment horizontal="right" vertical="center"/>
    </xf>
    <xf numFmtId="3" fontId="51" fillId="57" borderId="9" xfId="0" applyNumberFormat="1" applyFont="1" applyFill="1" applyBorder="1" applyAlignment="1">
      <alignment horizontal="right"/>
    </xf>
    <xf numFmtId="3" fontId="51" fillId="57" borderId="30" xfId="0" applyNumberFormat="1" applyFont="1" applyFill="1" applyBorder="1" applyAlignment="1">
      <alignment horizontal="right"/>
    </xf>
    <xf numFmtId="0" fontId="51" fillId="57" borderId="30" xfId="0" applyFont="1" applyFill="1" applyBorder="1" applyAlignment="1">
      <alignment horizontal="right"/>
    </xf>
    <xf numFmtId="3" fontId="51" fillId="55" borderId="71" xfId="0" applyNumberFormat="1" applyFont="1" applyFill="1" applyBorder="1" applyAlignment="1">
      <alignment horizontal="right"/>
    </xf>
    <xf numFmtId="0" fontId="51" fillId="58" borderId="9" xfId="0" applyFont="1" applyFill="1" applyBorder="1" applyAlignment="1">
      <alignment horizontal="right"/>
    </xf>
    <xf numFmtId="3" fontId="51" fillId="58" borderId="9" xfId="0" applyNumberFormat="1" applyFont="1" applyFill="1" applyBorder="1" applyAlignment="1">
      <alignment horizontal="right"/>
    </xf>
    <xf numFmtId="0" fontId="51" fillId="58" borderId="30" xfId="0" applyFont="1" applyFill="1" applyBorder="1" applyAlignment="1">
      <alignment horizontal="right"/>
    </xf>
    <xf numFmtId="166" fontId="47" fillId="57" borderId="42" xfId="0" applyNumberFormat="1" applyFont="1" applyFill="1" applyBorder="1" applyAlignment="1">
      <alignment horizontal="right"/>
    </xf>
    <xf numFmtId="165" fontId="52" fillId="57" borderId="31" xfId="0" applyNumberFormat="1" applyFont="1" applyFill="1" applyBorder="1" applyAlignment="1">
      <alignment horizontal="right"/>
    </xf>
    <xf numFmtId="165" fontId="52" fillId="57" borderId="10" xfId="0" applyNumberFormat="1" applyFont="1" applyFill="1" applyBorder="1" applyAlignment="1">
      <alignment horizontal="right"/>
    </xf>
    <xf numFmtId="166" fontId="54" fillId="0" borderId="37" xfId="0" applyNumberFormat="1" applyFont="1" applyBorder="1" applyAlignment="1">
      <alignment horizontal="right"/>
    </xf>
    <xf numFmtId="166" fontId="51" fillId="57" borderId="67" xfId="0" applyNumberFormat="1" applyFont="1" applyFill="1" applyBorder="1" applyAlignment="1">
      <alignment horizontal="right"/>
    </xf>
    <xf numFmtId="166" fontId="47" fillId="57" borderId="37" xfId="0" applyNumberFormat="1" applyFont="1" applyFill="1" applyBorder="1" applyAlignment="1">
      <alignment horizontal="right"/>
    </xf>
    <xf numFmtId="3" fontId="8" fillId="0" borderId="0" xfId="0" applyNumberFormat="1" applyFont="1"/>
    <xf numFmtId="0" fontId="12" fillId="0" borderId="0" xfId="0" applyFont="1" applyAlignment="1"/>
    <xf numFmtId="0" fontId="39" fillId="0" borderId="0" xfId="0" applyFont="1" applyAlignment="1">
      <alignment horizontal="left"/>
    </xf>
    <xf numFmtId="0" fontId="47" fillId="0" borderId="5" xfId="0" quotePrefix="1" applyFont="1" applyBorder="1" applyAlignment="1">
      <alignment horizontal="right" wrapText="1"/>
    </xf>
    <xf numFmtId="0" fontId="47" fillId="0" borderId="38" xfId="0" quotePrefix="1" applyFont="1" applyBorder="1" applyAlignment="1">
      <alignment horizontal="right" wrapText="1"/>
    </xf>
    <xf numFmtId="0" fontId="47" fillId="0" borderId="5" xfId="0" applyFont="1" applyBorder="1" applyAlignment="1">
      <alignment horizontal="right" wrapText="1"/>
    </xf>
    <xf numFmtId="0" fontId="47" fillId="0" borderId="66" xfId="0" applyFont="1" applyBorder="1" applyAlignment="1">
      <alignment horizontal="right" wrapText="1"/>
    </xf>
    <xf numFmtId="0" fontId="60" fillId="0" borderId="5" xfId="0" applyFont="1" applyBorder="1" applyAlignment="1">
      <alignment horizontal="right" wrapText="1"/>
    </xf>
    <xf numFmtId="0" fontId="60" fillId="0" borderId="66" xfId="0" applyFont="1" applyBorder="1" applyAlignment="1">
      <alignment horizontal="right" wrapText="1"/>
    </xf>
    <xf numFmtId="0" fontId="51" fillId="0" borderId="0" xfId="0" applyFont="1" applyAlignment="1">
      <alignment horizontal="left" wrapText="1"/>
    </xf>
    <xf numFmtId="0" fontId="48" fillId="0" borderId="5" xfId="0" quotePrefix="1" applyFont="1" applyBorder="1" applyAlignment="1">
      <alignment horizontal="right" wrapText="1"/>
    </xf>
    <xf numFmtId="0" fontId="48" fillId="0" borderId="38" xfId="0" quotePrefix="1" applyFont="1" applyBorder="1" applyAlignment="1">
      <alignment horizontal="right" wrapText="1"/>
    </xf>
    <xf numFmtId="0" fontId="42" fillId="0" borderId="3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6" fillId="0" borderId="0" xfId="0" applyFont="1" applyAlignment="1">
      <alignment horizontal="left"/>
    </xf>
    <xf numFmtId="0" fontId="47" fillId="0" borderId="43" xfId="0" applyFont="1" applyBorder="1" applyAlignment="1">
      <alignment horizontal="center"/>
    </xf>
    <xf numFmtId="0" fontId="47" fillId="0" borderId="54" xfId="0" applyFont="1" applyBorder="1" applyAlignment="1">
      <alignment horizontal="left"/>
    </xf>
    <xf numFmtId="0" fontId="47" fillId="0" borderId="53" xfId="0" applyFont="1" applyBorder="1" applyAlignment="1">
      <alignment horizontal="left"/>
    </xf>
    <xf numFmtId="0" fontId="47" fillId="0" borderId="47" xfId="0" applyFont="1" applyBorder="1" applyAlignment="1">
      <alignment horizontal="center" wrapText="1"/>
    </xf>
    <xf numFmtId="0" fontId="47" fillId="0" borderId="43" xfId="0" applyFont="1" applyBorder="1" applyAlignment="1">
      <alignment horizontal="center" wrapText="1"/>
    </xf>
    <xf numFmtId="0" fontId="47" fillId="0" borderId="51" xfId="0" applyFont="1" applyBorder="1" applyAlignment="1">
      <alignment horizontal="center"/>
    </xf>
    <xf numFmtId="0" fontId="47" fillId="0" borderId="47" xfId="0" applyFont="1" applyBorder="1" applyAlignment="1">
      <alignment horizontal="center"/>
    </xf>
  </cellXfs>
  <cellStyles count="96">
    <cellStyle name="_Column2" xfId="8" xr:uid="{00000000-0005-0000-0000-000000000000}"/>
    <cellStyle name="_Data" xfId="7" xr:uid="{00000000-0005-0000-0000-000001000000}"/>
    <cellStyle name="_Data_IFRSADJUST_Q4_EBIT" xfId="10" xr:uid="{00000000-0005-0000-0000-000002000000}"/>
    <cellStyle name="_Row1_IFRSADJUST_Q4_EBIT" xfId="9" xr:uid="{00000000-0005-0000-0000-000003000000}"/>
    <cellStyle name="Accent1 - 20%" xfId="13" xr:uid="{00000000-0005-0000-0000-00003B000000}"/>
    <cellStyle name="Accent1 - 40%" xfId="14" xr:uid="{00000000-0005-0000-0000-00003C000000}"/>
    <cellStyle name="Accent1 - 60%" xfId="15" xr:uid="{00000000-0005-0000-0000-00003D000000}"/>
    <cellStyle name="Accent2 - 20%" xfId="17" xr:uid="{00000000-0005-0000-0000-00003F000000}"/>
    <cellStyle name="Accent2 - 40%" xfId="18" xr:uid="{00000000-0005-0000-0000-000040000000}"/>
    <cellStyle name="Accent2 - 60%" xfId="19" xr:uid="{00000000-0005-0000-0000-000041000000}"/>
    <cellStyle name="Accent3 - 20%" xfId="21" xr:uid="{00000000-0005-0000-0000-000043000000}"/>
    <cellStyle name="Accent3 - 40%" xfId="22" xr:uid="{00000000-0005-0000-0000-000044000000}"/>
    <cellStyle name="Accent3 - 60%" xfId="23" xr:uid="{00000000-0005-0000-0000-000045000000}"/>
    <cellStyle name="Accent4 - 20%" xfId="25" xr:uid="{00000000-0005-0000-0000-000047000000}"/>
    <cellStyle name="Accent4 - 40%" xfId="26" xr:uid="{00000000-0005-0000-0000-000048000000}"/>
    <cellStyle name="Accent4 - 60%" xfId="27" xr:uid="{00000000-0005-0000-0000-000049000000}"/>
    <cellStyle name="Accent5 - 20%" xfId="29" xr:uid="{00000000-0005-0000-0000-00004B000000}"/>
    <cellStyle name="Accent5 - 40%" xfId="30" xr:uid="{00000000-0005-0000-0000-00004C000000}"/>
    <cellStyle name="Accent5 - 60%" xfId="31" xr:uid="{00000000-0005-0000-0000-00004D000000}"/>
    <cellStyle name="Accent6 - 20%" xfId="33" xr:uid="{00000000-0005-0000-0000-00004F000000}"/>
    <cellStyle name="Accent6 - 40%" xfId="34" xr:uid="{00000000-0005-0000-0000-000050000000}"/>
    <cellStyle name="Accent6 - 60%" xfId="35" xr:uid="{00000000-0005-0000-0000-000051000000}"/>
    <cellStyle name="Akzent1 2" xfId="12" xr:uid="{00000000-0005-0000-0000-00003A000000}"/>
    <cellStyle name="Akzent2 2" xfId="16" xr:uid="{00000000-0005-0000-0000-00003E000000}"/>
    <cellStyle name="Akzent3 2" xfId="20" xr:uid="{00000000-0005-0000-0000-000042000000}"/>
    <cellStyle name="Akzent4 2" xfId="24" xr:uid="{00000000-0005-0000-0000-000046000000}"/>
    <cellStyle name="Akzent5 2" xfId="28" xr:uid="{00000000-0005-0000-0000-00004A000000}"/>
    <cellStyle name="Akzent6 2" xfId="32" xr:uid="{00000000-0005-0000-0000-00004E000000}"/>
    <cellStyle name="Ausgabe 2" xfId="51" xr:uid="{00000000-0005-0000-0000-000062000000}"/>
    <cellStyle name="Berechnung 2" xfId="37" xr:uid="{00000000-0005-0000-0000-000053000000}"/>
    <cellStyle name="Eingabe 2" xfId="47" xr:uid="{00000000-0005-0000-0000-00005D000000}"/>
    <cellStyle name="Emphasis 1" xfId="39" xr:uid="{00000000-0005-0000-0000-000055000000}"/>
    <cellStyle name="Emphasis 2" xfId="40" xr:uid="{00000000-0005-0000-0000-000056000000}"/>
    <cellStyle name="Emphasis 3" xfId="41" xr:uid="{00000000-0005-0000-0000-000057000000}"/>
    <cellStyle name="Ergebnis 2" xfId="94" xr:uid="{00000000-0005-0000-0000-00008D000000}"/>
    <cellStyle name="Gut 2" xfId="42" xr:uid="{00000000-0005-0000-0000-000058000000}"/>
    <cellStyle name="Hyperlink" xfId="3" builtinId="8"/>
    <cellStyle name="Neutral 2" xfId="49" xr:uid="{00000000-0005-0000-0000-00005F000000}"/>
    <cellStyle name="Normal" xfId="0" builtinId="0"/>
    <cellStyle name="Normal 2" xfId="6" xr:uid="{00000000-0005-0000-0000-000005000000}"/>
    <cellStyle name="Notiz 2" xfId="50" xr:uid="{00000000-0005-0000-0000-000061000000}"/>
    <cellStyle name="Percent" xfId="2" builtinId="5"/>
    <cellStyle name="SAPBEXaggData" xfId="52" xr:uid="{00000000-0005-0000-0000-000063000000}"/>
    <cellStyle name="SAPBEXaggDataEmph" xfId="53" xr:uid="{00000000-0005-0000-0000-000064000000}"/>
    <cellStyle name="SAPBEXaggItem" xfId="54" xr:uid="{00000000-0005-0000-0000-000065000000}"/>
    <cellStyle name="SAPBEXaggItemX" xfId="55" xr:uid="{00000000-0005-0000-0000-000066000000}"/>
    <cellStyle name="SAPBEXchaText" xfId="56" xr:uid="{00000000-0005-0000-0000-000067000000}"/>
    <cellStyle name="SAPBEXexcBad7" xfId="57" xr:uid="{00000000-0005-0000-0000-000068000000}"/>
    <cellStyle name="SAPBEXexcBad8" xfId="58" xr:uid="{00000000-0005-0000-0000-000069000000}"/>
    <cellStyle name="SAPBEXexcBad9" xfId="59" xr:uid="{00000000-0005-0000-0000-00006A000000}"/>
    <cellStyle name="SAPBEXexcCritical4" xfId="60" xr:uid="{00000000-0005-0000-0000-00006B000000}"/>
    <cellStyle name="SAPBEXexcCritical5" xfId="61" xr:uid="{00000000-0005-0000-0000-00006C000000}"/>
    <cellStyle name="SAPBEXexcCritical6" xfId="62" xr:uid="{00000000-0005-0000-0000-00006D000000}"/>
    <cellStyle name="SAPBEXexcGood1" xfId="63" xr:uid="{00000000-0005-0000-0000-00006E000000}"/>
    <cellStyle name="SAPBEXexcGood2" xfId="64" xr:uid="{00000000-0005-0000-0000-00006F000000}"/>
    <cellStyle name="SAPBEXexcGood3" xfId="65" xr:uid="{00000000-0005-0000-0000-000070000000}"/>
    <cellStyle name="SAPBEXfilterDrill" xfId="66" xr:uid="{00000000-0005-0000-0000-000071000000}"/>
    <cellStyle name="SAPBEXfilterItem" xfId="67" xr:uid="{00000000-0005-0000-0000-000072000000}"/>
    <cellStyle name="SAPBEXfilterText" xfId="68" xr:uid="{00000000-0005-0000-0000-000073000000}"/>
    <cellStyle name="SAPBEXformats" xfId="69" xr:uid="{00000000-0005-0000-0000-000074000000}"/>
    <cellStyle name="SAPBEXheaderItem" xfId="70" xr:uid="{00000000-0005-0000-0000-000075000000}"/>
    <cellStyle name="SAPBEXheaderText" xfId="71" xr:uid="{00000000-0005-0000-0000-000076000000}"/>
    <cellStyle name="SAPBEXHLevel0" xfId="72" xr:uid="{00000000-0005-0000-0000-000077000000}"/>
    <cellStyle name="SAPBEXHLevel0X" xfId="73" xr:uid="{00000000-0005-0000-0000-000078000000}"/>
    <cellStyle name="SAPBEXHLevel1" xfId="74" xr:uid="{00000000-0005-0000-0000-000079000000}"/>
    <cellStyle name="SAPBEXHLevel1X" xfId="75" xr:uid="{00000000-0005-0000-0000-00007A000000}"/>
    <cellStyle name="SAPBEXHLevel2" xfId="76" xr:uid="{00000000-0005-0000-0000-00007B000000}"/>
    <cellStyle name="SAPBEXHLevel2X" xfId="77" xr:uid="{00000000-0005-0000-0000-00007C000000}"/>
    <cellStyle name="SAPBEXHLevel3" xfId="78" xr:uid="{00000000-0005-0000-0000-00007D000000}"/>
    <cellStyle name="SAPBEXHLevel3X" xfId="79" xr:uid="{00000000-0005-0000-0000-00007E000000}"/>
    <cellStyle name="SAPBEXinputData" xfId="80" xr:uid="{00000000-0005-0000-0000-00007F000000}"/>
    <cellStyle name="SAPBEXItemHeader" xfId="81" xr:uid="{00000000-0005-0000-0000-000080000000}"/>
    <cellStyle name="SAPBEXresData" xfId="82" xr:uid="{00000000-0005-0000-0000-000081000000}"/>
    <cellStyle name="SAPBEXresDataEmph" xfId="83" xr:uid="{00000000-0005-0000-0000-000082000000}"/>
    <cellStyle name="SAPBEXresItem" xfId="84" xr:uid="{00000000-0005-0000-0000-000083000000}"/>
    <cellStyle name="SAPBEXresItemX" xfId="85" xr:uid="{00000000-0005-0000-0000-000084000000}"/>
    <cellStyle name="SAPBEXstdData" xfId="86" xr:uid="{00000000-0005-0000-0000-000085000000}"/>
    <cellStyle name="SAPBEXstdDataEmph" xfId="87" xr:uid="{00000000-0005-0000-0000-000086000000}"/>
    <cellStyle name="SAPBEXstdItem" xfId="88" xr:uid="{00000000-0005-0000-0000-000087000000}"/>
    <cellStyle name="SAPBEXstdItemX" xfId="89" xr:uid="{00000000-0005-0000-0000-000088000000}"/>
    <cellStyle name="SAPBEXtitle" xfId="90" xr:uid="{00000000-0005-0000-0000-000089000000}"/>
    <cellStyle name="SAPBEXunassignedItem" xfId="91" xr:uid="{00000000-0005-0000-0000-00008A000000}"/>
    <cellStyle name="SAPBEXundefined" xfId="92" xr:uid="{00000000-0005-0000-0000-00008B000000}"/>
    <cellStyle name="Schlecht 2" xfId="36" xr:uid="{00000000-0005-0000-0000-000052000000}"/>
    <cellStyle name="Sheet Title" xfId="93" xr:uid="{00000000-0005-0000-0000-00008C000000}"/>
    <cellStyle name="Standard 2" xfId="1" xr:uid="{00000000-0005-0000-0000-000009000000}"/>
    <cellStyle name="Standard 3" xfId="11" xr:uid="{00000000-0005-0000-0000-000060000000}"/>
    <cellStyle name="Standard 4" xfId="5" xr:uid="{00000000-0005-0000-0000-00000A000000}"/>
    <cellStyle name="Standard_Tabelle1_1" xfId="4" xr:uid="{00000000-0005-0000-0000-00000B000000}"/>
    <cellStyle name="Überschrift 1 2" xfId="43" xr:uid="{00000000-0005-0000-0000-000059000000}"/>
    <cellStyle name="Überschrift 2 2" xfId="44" xr:uid="{00000000-0005-0000-0000-00005A000000}"/>
    <cellStyle name="Überschrift 3 2" xfId="45" xr:uid="{00000000-0005-0000-0000-00005B000000}"/>
    <cellStyle name="Überschrift 4 2" xfId="46" xr:uid="{00000000-0005-0000-0000-00005C000000}"/>
    <cellStyle name="Verknüpfte Zelle 2" xfId="48" xr:uid="{00000000-0005-0000-0000-00005E000000}"/>
    <cellStyle name="Warnender Text 2" xfId="95" xr:uid="{00000000-0005-0000-0000-00008E000000}"/>
    <cellStyle name="Zelle überprüfen 2" xfId="38" xr:uid="{00000000-0005-0000-0000-000054000000}"/>
  </cellStyles>
  <dxfs count="0"/>
  <tableStyles count="0" defaultTableStyle="TableStyleMedium2" defaultPivotStyle="PivotStyleMedium9"/>
  <colors>
    <mruColors>
      <color rgb="FFEBDCFE"/>
      <color rgb="FF4D6277"/>
      <color rgb="FF9450F8"/>
      <color rgb="FFF2F2EA"/>
      <color rgb="FF011F3D"/>
      <color rgb="FFD7B9FC"/>
      <color rgb="FF0899CC"/>
      <color rgb="FFE7F5FB"/>
      <color rgb="FF7F7F7F"/>
      <color rgb="FF2333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9.bin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investor.relations@softwareag.com" TargetMode="Externa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8:G23"/>
  <sheetViews>
    <sheetView showGridLines="0" tabSelected="1" zoomScaleNormal="100" zoomScalePageLayoutView="80" workbookViewId="0"/>
  </sheetViews>
  <sheetFormatPr defaultColWidth="9.140625" defaultRowHeight="14.25" x14ac:dyDescent="0.2"/>
  <cols>
    <col min="1" max="1" width="2.7109375" style="2" customWidth="1"/>
    <col min="2" max="2" width="9.140625" style="2" customWidth="1"/>
    <col min="3" max="16384" width="9.140625" style="2"/>
  </cols>
  <sheetData>
    <row r="8" spans="2:7" ht="35.25" x14ac:dyDescent="0.5">
      <c r="B8" s="302" t="s">
        <v>0</v>
      </c>
      <c r="C8" s="302"/>
      <c r="D8" s="302"/>
      <c r="E8" s="302"/>
      <c r="F8" s="46"/>
      <c r="G8" s="46"/>
    </row>
    <row r="9" spans="2:7" ht="35.25" x14ac:dyDescent="0.5">
      <c r="B9" s="302" t="s">
        <v>1</v>
      </c>
      <c r="C9" s="302"/>
      <c r="D9" s="302"/>
      <c r="E9" s="302"/>
      <c r="F9" s="302"/>
      <c r="G9" s="302"/>
    </row>
    <row r="10" spans="2:7" ht="35.25" x14ac:dyDescent="0.5">
      <c r="B10" s="302" t="s">
        <v>174</v>
      </c>
      <c r="C10" s="302"/>
      <c r="D10" s="302"/>
      <c r="E10" s="302"/>
      <c r="F10" s="46"/>
      <c r="G10" s="46"/>
    </row>
    <row r="11" spans="2:7" ht="26.25" x14ac:dyDescent="0.4">
      <c r="B11" s="3"/>
    </row>
    <row r="20" spans="2:3" ht="18.75" x14ac:dyDescent="0.3">
      <c r="B20" s="47" t="s">
        <v>175</v>
      </c>
      <c r="C20" s="48"/>
    </row>
    <row r="21" spans="2:3" ht="18" x14ac:dyDescent="0.25">
      <c r="B21" s="49" t="s">
        <v>2</v>
      </c>
      <c r="C21" s="48"/>
    </row>
    <row r="23" spans="2:3" x14ac:dyDescent="0.2">
      <c r="B23" s="8"/>
    </row>
  </sheetData>
  <mergeCells count="3">
    <mergeCell ref="B10:E10"/>
    <mergeCell ref="B9:G9"/>
    <mergeCell ref="B8:E8"/>
  </mergeCells>
  <pageMargins left="0.43307086614173229" right="0.23622047244094491" top="0.74803149606299213" bottom="0.74803149606299213" header="0.31496062992125984" footer="0.31496062992125984"/>
  <pageSetup paperSize="9" orientation="portrait" r:id="rId1"/>
  <headerFooter>
    <oddHeader>&amp;L&amp;G</oddHeader>
    <oddFooter>&amp;L© 2022 Software AG. All rights reserved.&amp;C&amp;P</oddFooter>
  </headerFooter>
  <customProperties>
    <customPr name="_pios_id" r:id="rId2"/>
  </customProperties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426F2-C980-423B-94A9-DFD29DDF38DB}">
  <sheetPr>
    <pageSetUpPr fitToPage="1"/>
  </sheetPr>
  <dimension ref="K1"/>
  <sheetViews>
    <sheetView showGridLines="0" showRuler="0" zoomScaleNormal="100" zoomScalePageLayoutView="55" workbookViewId="0"/>
  </sheetViews>
  <sheetFormatPr defaultColWidth="11.42578125" defaultRowHeight="15" x14ac:dyDescent="0.25"/>
  <sheetData>
    <row r="1" spans="11:11" x14ac:dyDescent="0.25">
      <c r="K1" s="1" t="s">
        <v>171</v>
      </c>
    </row>
  </sheetData>
  <pageMargins left="0.43307086614173229" right="0.23622047244094491" top="0.74803149606299213" bottom="0.74803149606299213" header="0.31496062992125984" footer="0.31496062992125984"/>
  <pageSetup paperSize="9" scale="77" orientation="portrait" r:id="rId1"/>
  <headerFooter>
    <oddHeader>&amp;L       &amp;C
&amp;G</oddHeader>
    <oddFooter>&amp;L© 2022 Software AG. All rights reserved.&amp;C&amp;P</oddFooter>
  </headerFooter>
  <customProperties>
    <customPr name="_pios_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90B69-8598-3E49-A663-D757BEC8B48C}">
  <sheetPr>
    <pageSetUpPr fitToPage="1"/>
  </sheetPr>
  <dimension ref="B6:M27"/>
  <sheetViews>
    <sheetView showGridLines="0" zoomScaleNormal="100" workbookViewId="0"/>
  </sheetViews>
  <sheetFormatPr defaultColWidth="11.42578125" defaultRowHeight="14.25" x14ac:dyDescent="0.2"/>
  <cols>
    <col min="1" max="1" width="2.7109375" style="2" customWidth="1"/>
    <col min="2" max="2" width="7.140625" style="2" customWidth="1"/>
    <col min="3" max="12" width="11.42578125" style="2"/>
    <col min="13" max="13" width="13" style="2" bestFit="1" customWidth="1"/>
    <col min="14" max="16384" width="11.42578125" style="2"/>
  </cols>
  <sheetData>
    <row r="6" spans="2:13" ht="18" x14ac:dyDescent="0.25">
      <c r="B6" s="50" t="s">
        <v>3</v>
      </c>
      <c r="C6" s="46"/>
      <c r="M6" s="34"/>
    </row>
    <row r="8" spans="2:13" x14ac:dyDescent="0.2">
      <c r="M8" s="34"/>
    </row>
    <row r="9" spans="2:13" x14ac:dyDescent="0.2">
      <c r="B9" s="4" t="s">
        <v>4</v>
      </c>
      <c r="C9" s="4" t="s">
        <v>176</v>
      </c>
    </row>
    <row r="10" spans="2:13" x14ac:dyDescent="0.2">
      <c r="B10" s="4"/>
      <c r="C10" s="4"/>
    </row>
    <row r="11" spans="2:13" x14ac:dyDescent="0.2">
      <c r="B11" s="4" t="s">
        <v>5</v>
      </c>
      <c r="C11" s="4" t="s">
        <v>196</v>
      </c>
    </row>
    <row r="12" spans="2:13" x14ac:dyDescent="0.2">
      <c r="B12" s="4"/>
      <c r="C12" s="4"/>
    </row>
    <row r="13" spans="2:13" x14ac:dyDescent="0.2">
      <c r="B13" s="4" t="s">
        <v>6</v>
      </c>
      <c r="C13" s="4" t="s">
        <v>177</v>
      </c>
    </row>
    <row r="14" spans="2:13" x14ac:dyDescent="0.2">
      <c r="B14" s="4"/>
      <c r="C14" s="4"/>
    </row>
    <row r="15" spans="2:13" x14ac:dyDescent="0.2">
      <c r="B15" s="4" t="s">
        <v>7</v>
      </c>
      <c r="C15" s="4" t="s">
        <v>178</v>
      </c>
    </row>
    <row r="16" spans="2:13" x14ac:dyDescent="0.2">
      <c r="B16" s="4"/>
      <c r="C16" s="4"/>
    </row>
    <row r="17" spans="2:5" x14ac:dyDescent="0.2">
      <c r="B17" s="4" t="s">
        <v>8</v>
      </c>
      <c r="C17" s="4" t="s">
        <v>179</v>
      </c>
    </row>
    <row r="18" spans="2:5" x14ac:dyDescent="0.2">
      <c r="B18" s="4"/>
      <c r="C18" s="4"/>
    </row>
    <row r="19" spans="2:5" x14ac:dyDescent="0.2">
      <c r="B19" s="4" t="s">
        <v>9</v>
      </c>
      <c r="C19" s="4" t="s">
        <v>180</v>
      </c>
      <c r="D19" s="4"/>
      <c r="E19" s="4"/>
    </row>
    <row r="20" spans="2:5" x14ac:dyDescent="0.2">
      <c r="B20" s="4"/>
      <c r="C20" s="4"/>
    </row>
    <row r="22" spans="2:5" x14ac:dyDescent="0.2">
      <c r="B22" s="4"/>
      <c r="C22" s="4"/>
      <c r="D22" s="4"/>
      <c r="E22" s="4"/>
    </row>
    <row r="23" spans="2:5" x14ac:dyDescent="0.2">
      <c r="B23" s="4"/>
      <c r="D23" s="4"/>
      <c r="E23" s="4"/>
    </row>
    <row r="24" spans="2:5" x14ac:dyDescent="0.2">
      <c r="B24" s="4"/>
      <c r="C24" s="4"/>
      <c r="D24" s="4"/>
      <c r="E24" s="4"/>
    </row>
    <row r="25" spans="2:5" x14ac:dyDescent="0.2">
      <c r="B25" s="4"/>
      <c r="C25" s="4"/>
      <c r="D25" s="4"/>
      <c r="E25" s="4"/>
    </row>
    <row r="26" spans="2:5" x14ac:dyDescent="0.2">
      <c r="B26" s="4"/>
      <c r="D26" s="4"/>
      <c r="E26" s="4"/>
    </row>
    <row r="27" spans="2:5" x14ac:dyDescent="0.2">
      <c r="B27" s="4"/>
      <c r="C27" s="4"/>
      <c r="D27" s="4"/>
      <c r="E27" s="4"/>
    </row>
  </sheetData>
  <pageMargins left="0.43307086614173229" right="0.23622047244094491" top="0.74803149606299213" bottom="0.74803149606299213" header="0.31496062992125984" footer="0.31496062992125984"/>
  <pageSetup paperSize="9" scale="95" orientation="portrait" r:id="rId1"/>
  <headerFooter>
    <oddHeader>&amp;L       &amp;G</oddHeader>
    <oddFooter>&amp;L© 2022 Software AG. All rights reserved.&amp;C&amp;P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89532-3B2D-DF46-BC20-C96A351BB87C}">
  <sheetPr>
    <pageSetUpPr fitToPage="1"/>
  </sheetPr>
  <dimension ref="A1:M52"/>
  <sheetViews>
    <sheetView showGridLines="0" zoomScaleNormal="100" workbookViewId="0"/>
  </sheetViews>
  <sheetFormatPr defaultColWidth="9.140625" defaultRowHeight="14.25" x14ac:dyDescent="0.2"/>
  <cols>
    <col min="1" max="1" width="3.5703125" style="2" customWidth="1"/>
    <col min="2" max="2" width="33.5703125" style="2" customWidth="1"/>
    <col min="3" max="6" width="9.7109375" style="2" customWidth="1"/>
    <col min="7" max="7" width="9.140625" style="2"/>
    <col min="8" max="11" width="9.7109375" style="2" customWidth="1"/>
    <col min="12" max="16384" width="9.140625" style="2"/>
  </cols>
  <sheetData>
    <row r="1" spans="1:13" ht="15.75" x14ac:dyDescent="0.25">
      <c r="B1" s="53" t="str">
        <f>'Table of contents'!C9</f>
        <v>Key Figures as of March 31, 2022 and 2021</v>
      </c>
      <c r="C1" s="44"/>
      <c r="D1" s="44"/>
      <c r="E1" s="44"/>
      <c r="F1" s="44"/>
    </row>
    <row r="2" spans="1:13" x14ac:dyDescent="0.2">
      <c r="B2" s="109" t="s">
        <v>10</v>
      </c>
      <c r="C2" s="42"/>
      <c r="D2" s="42"/>
      <c r="E2" s="42"/>
      <c r="F2" s="42"/>
    </row>
    <row r="3" spans="1:13" x14ac:dyDescent="0.2">
      <c r="A3" s="13"/>
      <c r="B3" s="110"/>
      <c r="C3" s="110"/>
      <c r="D3" s="110"/>
      <c r="E3" s="110"/>
      <c r="F3" s="110"/>
      <c r="G3" s="45"/>
      <c r="H3" s="45"/>
      <c r="I3" s="45"/>
      <c r="J3" s="45"/>
      <c r="K3" s="45"/>
      <c r="L3" s="45"/>
      <c r="M3" s="45"/>
    </row>
    <row r="4" spans="1:13" ht="14.25" customHeight="1" x14ac:dyDescent="0.2">
      <c r="B4" s="54" t="s">
        <v>11</v>
      </c>
      <c r="C4" s="305" t="s">
        <v>181</v>
      </c>
      <c r="D4" s="307" t="s">
        <v>182</v>
      </c>
      <c r="E4" s="305" t="s">
        <v>192</v>
      </c>
      <c r="F4" s="310" t="s">
        <v>12</v>
      </c>
      <c r="G4" s="303" t="s">
        <v>13</v>
      </c>
      <c r="H4" s="45"/>
    </row>
    <row r="5" spans="1:13" ht="20.100000000000001" customHeight="1" thickBot="1" x14ac:dyDescent="0.25">
      <c r="B5" s="75" t="s">
        <v>14</v>
      </c>
      <c r="C5" s="306"/>
      <c r="D5" s="308"/>
      <c r="E5" s="306"/>
      <c r="F5" s="311"/>
      <c r="G5" s="304"/>
      <c r="H5" s="45"/>
    </row>
    <row r="6" spans="1:13" ht="15" customHeight="1" thickTop="1" thickBot="1" x14ac:dyDescent="0.25">
      <c r="B6" s="72" t="s">
        <v>15</v>
      </c>
      <c r="C6" s="73">
        <v>206</v>
      </c>
      <c r="D6" s="108">
        <v>198</v>
      </c>
      <c r="E6" s="267">
        <v>183.1</v>
      </c>
      <c r="F6" s="214">
        <v>13</v>
      </c>
      <c r="G6" s="215">
        <v>8</v>
      </c>
      <c r="H6" s="45"/>
    </row>
    <row r="7" spans="1:13" ht="15" customHeight="1" x14ac:dyDescent="0.2">
      <c r="B7" s="211" t="s">
        <v>16</v>
      </c>
      <c r="C7" s="209"/>
      <c r="D7" s="210"/>
      <c r="E7" s="268"/>
      <c r="F7" s="216"/>
      <c r="G7" s="217"/>
      <c r="H7" s="45"/>
    </row>
    <row r="8" spans="1:13" ht="15" customHeight="1" x14ac:dyDescent="0.2">
      <c r="B8" s="212" t="s">
        <v>17</v>
      </c>
      <c r="C8" s="68">
        <v>110.9</v>
      </c>
      <c r="D8" s="269">
        <v>107.3</v>
      </c>
      <c r="E8" s="270">
        <v>98.9</v>
      </c>
      <c r="F8" s="218">
        <v>12</v>
      </c>
      <c r="G8" s="219">
        <v>8</v>
      </c>
      <c r="H8" s="45"/>
    </row>
    <row r="9" spans="1:13" ht="15" customHeight="1" x14ac:dyDescent="0.2">
      <c r="B9" s="213" t="s">
        <v>18</v>
      </c>
      <c r="C9" s="67">
        <v>56</v>
      </c>
      <c r="D9" s="271">
        <v>53.3</v>
      </c>
      <c r="E9" s="272">
        <v>47.5</v>
      </c>
      <c r="F9" s="220">
        <v>18</v>
      </c>
      <c r="G9" s="221">
        <v>12</v>
      </c>
      <c r="H9" s="45"/>
    </row>
    <row r="10" spans="1:13" ht="6.75" customHeight="1" x14ac:dyDescent="0.2">
      <c r="B10" s="56"/>
      <c r="C10" s="57"/>
      <c r="D10" s="82"/>
      <c r="E10" s="273"/>
      <c r="F10" s="222"/>
      <c r="G10" s="222"/>
      <c r="H10" s="45"/>
    </row>
    <row r="11" spans="1:13" ht="15" customHeight="1" x14ac:dyDescent="0.2">
      <c r="B11" s="212" t="s">
        <v>19</v>
      </c>
      <c r="C11" s="68">
        <v>55.5</v>
      </c>
      <c r="D11" s="269">
        <v>53.7</v>
      </c>
      <c r="E11" s="270">
        <v>38.5</v>
      </c>
      <c r="F11" s="218">
        <v>44</v>
      </c>
      <c r="G11" s="219">
        <v>40</v>
      </c>
      <c r="H11" s="45"/>
    </row>
    <row r="12" spans="1:13" ht="15" customHeight="1" x14ac:dyDescent="0.2">
      <c r="B12" s="213" t="s">
        <v>20</v>
      </c>
      <c r="C12" s="67">
        <v>97.5</v>
      </c>
      <c r="D12" s="271">
        <v>93.4</v>
      </c>
      <c r="E12" s="272">
        <v>98.5</v>
      </c>
      <c r="F12" s="220">
        <v>-1</v>
      </c>
      <c r="G12" s="221">
        <v>-5</v>
      </c>
      <c r="H12" s="45"/>
    </row>
    <row r="13" spans="1:13" ht="15" customHeight="1" x14ac:dyDescent="0.2">
      <c r="B13" s="213" t="s">
        <v>21</v>
      </c>
      <c r="C13" s="67">
        <v>14</v>
      </c>
      <c r="D13" s="271">
        <v>13.6</v>
      </c>
      <c r="E13" s="272">
        <v>9.5</v>
      </c>
      <c r="F13" s="220">
        <v>47</v>
      </c>
      <c r="G13" s="221">
        <v>43</v>
      </c>
      <c r="H13" s="45"/>
    </row>
    <row r="14" spans="1:13" ht="6.75" customHeight="1" x14ac:dyDescent="0.2">
      <c r="B14" s="56"/>
      <c r="C14" s="57"/>
      <c r="D14" s="274"/>
      <c r="E14" s="273"/>
      <c r="F14" s="222"/>
      <c r="G14" s="222"/>
      <c r="H14" s="45"/>
    </row>
    <row r="15" spans="1:13" ht="15" customHeight="1" thickBot="1" x14ac:dyDescent="0.25">
      <c r="B15" s="72" t="s">
        <v>22</v>
      </c>
      <c r="C15" s="73">
        <v>112.3</v>
      </c>
      <c r="D15" s="297">
        <v>108</v>
      </c>
      <c r="E15" s="267">
        <v>88.8</v>
      </c>
      <c r="F15" s="214">
        <v>27</v>
      </c>
      <c r="G15" s="215">
        <v>22</v>
      </c>
      <c r="H15" s="45"/>
    </row>
    <row r="16" spans="1:13" ht="15" customHeight="1" x14ac:dyDescent="0.2">
      <c r="B16" s="76" t="s">
        <v>23</v>
      </c>
      <c r="C16" s="68">
        <v>79.7</v>
      </c>
      <c r="D16" s="269">
        <v>77.400000000000006</v>
      </c>
      <c r="E16" s="270">
        <v>67.400000000000006</v>
      </c>
      <c r="F16" s="218">
        <v>18</v>
      </c>
      <c r="G16" s="218">
        <v>15</v>
      </c>
      <c r="H16" s="45"/>
    </row>
    <row r="17" spans="2:13" ht="15" customHeight="1" x14ac:dyDescent="0.2">
      <c r="B17" s="55" t="s">
        <v>24</v>
      </c>
      <c r="C17" s="67">
        <v>32.6</v>
      </c>
      <c r="D17" s="271">
        <v>30.6</v>
      </c>
      <c r="E17" s="272">
        <v>21.4</v>
      </c>
      <c r="F17" s="220">
        <v>53</v>
      </c>
      <c r="G17" s="220">
        <v>43</v>
      </c>
      <c r="H17" s="45"/>
    </row>
    <row r="18" spans="2:13" ht="12" customHeight="1" x14ac:dyDescent="0.2">
      <c r="B18" s="56"/>
      <c r="C18" s="57"/>
      <c r="D18" s="57"/>
      <c r="E18" s="57"/>
      <c r="F18" s="45"/>
      <c r="G18" s="45"/>
      <c r="H18" s="45"/>
      <c r="I18" s="45"/>
      <c r="J18" s="45"/>
      <c r="K18" s="45"/>
      <c r="L18" s="45"/>
      <c r="M18" s="45"/>
    </row>
    <row r="19" spans="2:13" ht="35.1" customHeight="1" thickBot="1" x14ac:dyDescent="0.25">
      <c r="B19" s="56"/>
      <c r="C19" s="119" t="s">
        <v>183</v>
      </c>
      <c r="D19" s="120" t="s">
        <v>184</v>
      </c>
      <c r="E19" s="119" t="s">
        <v>185</v>
      </c>
      <c r="F19" s="114" t="s">
        <v>186</v>
      </c>
      <c r="G19" s="114" t="s">
        <v>26</v>
      </c>
      <c r="H19" s="45"/>
      <c r="I19" s="45"/>
      <c r="J19" s="45"/>
      <c r="K19" s="45"/>
      <c r="L19" s="45"/>
      <c r="M19" s="45"/>
    </row>
    <row r="20" spans="2:13" ht="15" customHeight="1" thickBot="1" x14ac:dyDescent="0.25">
      <c r="B20" s="72" t="s">
        <v>27</v>
      </c>
      <c r="C20" s="73">
        <v>605.5</v>
      </c>
      <c r="D20" s="117">
        <v>578.1</v>
      </c>
      <c r="E20" s="275">
        <v>522.6</v>
      </c>
      <c r="F20" s="214">
        <v>16</v>
      </c>
      <c r="G20" s="215">
        <v>11</v>
      </c>
      <c r="H20" s="45"/>
      <c r="I20" s="45"/>
      <c r="J20" s="45"/>
      <c r="K20" s="45"/>
      <c r="L20" s="45"/>
      <c r="M20" s="45"/>
    </row>
    <row r="21" spans="2:13" ht="15" customHeight="1" x14ac:dyDescent="0.2">
      <c r="B21" s="76" t="s">
        <v>28</v>
      </c>
      <c r="C21" s="68">
        <v>429.4</v>
      </c>
      <c r="D21" s="118">
        <v>411.9</v>
      </c>
      <c r="E21" s="276">
        <v>368.7</v>
      </c>
      <c r="F21" s="223">
        <v>16</v>
      </c>
      <c r="G21" s="223">
        <v>12</v>
      </c>
      <c r="H21" s="45"/>
      <c r="I21" s="45"/>
      <c r="J21" s="45"/>
      <c r="K21" s="45"/>
      <c r="L21" s="45"/>
      <c r="M21" s="45"/>
    </row>
    <row r="22" spans="2:13" ht="15" customHeight="1" x14ac:dyDescent="0.2">
      <c r="B22" s="55" t="s">
        <v>29</v>
      </c>
      <c r="C22" s="68">
        <v>176.1</v>
      </c>
      <c r="D22" s="116">
        <v>166.2</v>
      </c>
      <c r="E22" s="298">
        <v>154</v>
      </c>
      <c r="F22" s="223">
        <v>14</v>
      </c>
      <c r="G22" s="223">
        <v>8</v>
      </c>
      <c r="H22" s="45"/>
      <c r="I22" s="45"/>
      <c r="J22" s="45"/>
      <c r="K22" s="45"/>
      <c r="L22" s="45"/>
      <c r="M22" s="45"/>
    </row>
    <row r="23" spans="2:13" ht="12" customHeight="1" x14ac:dyDescent="0.2">
      <c r="B23" s="59"/>
      <c r="C23" s="57"/>
      <c r="D23" s="60"/>
      <c r="E23" s="61"/>
      <c r="F23" s="45"/>
      <c r="G23" s="45"/>
      <c r="H23" s="45"/>
      <c r="I23" s="45"/>
      <c r="J23" s="45"/>
      <c r="K23" s="45"/>
      <c r="L23" s="45"/>
      <c r="M23" s="45"/>
    </row>
    <row r="24" spans="2:13" ht="27" customHeight="1" thickBot="1" x14ac:dyDescent="0.25">
      <c r="B24" s="59"/>
      <c r="C24" s="184" t="s">
        <v>187</v>
      </c>
      <c r="D24" s="184" t="s">
        <v>188</v>
      </c>
      <c r="E24" s="185" t="s">
        <v>30</v>
      </c>
      <c r="F24" s="45"/>
      <c r="G24" s="45"/>
      <c r="H24" s="45"/>
      <c r="I24" s="45"/>
      <c r="J24" s="45"/>
    </row>
    <row r="25" spans="2:13" ht="25.15" customHeight="1" thickTop="1" thickBot="1" x14ac:dyDescent="0.25">
      <c r="B25" s="72" t="s">
        <v>31</v>
      </c>
      <c r="C25" s="121">
        <v>40.9</v>
      </c>
      <c r="D25" s="277">
        <v>24.5</v>
      </c>
      <c r="E25" s="224">
        <v>67</v>
      </c>
      <c r="F25" s="45"/>
      <c r="G25" s="45"/>
      <c r="H25" s="45"/>
      <c r="I25" s="45"/>
      <c r="J25" s="45"/>
    </row>
    <row r="26" spans="2:13" ht="15" customHeight="1" x14ac:dyDescent="0.2">
      <c r="B26" s="230" t="s">
        <v>32</v>
      </c>
      <c r="C26" s="74">
        <v>0.19900000000000001</v>
      </c>
      <c r="D26" s="296">
        <v>0.13400000000000001</v>
      </c>
      <c r="E26" s="225"/>
      <c r="F26" s="45"/>
      <c r="G26" s="45"/>
      <c r="H26" s="45"/>
      <c r="I26" s="45"/>
      <c r="J26" s="45"/>
    </row>
    <row r="27" spans="2:13" ht="15" customHeight="1" x14ac:dyDescent="0.2">
      <c r="B27" s="62" t="s">
        <v>33</v>
      </c>
      <c r="C27" s="69">
        <v>8</v>
      </c>
      <c r="D27" s="278">
        <v>2.6</v>
      </c>
      <c r="E27" s="226">
        <v>208</v>
      </c>
      <c r="F27" s="45"/>
      <c r="G27" s="45"/>
      <c r="H27" s="45"/>
      <c r="I27" s="45"/>
      <c r="J27" s="45"/>
    </row>
    <row r="28" spans="2:13" ht="15" customHeight="1" x14ac:dyDescent="0.2">
      <c r="B28" s="231" t="s">
        <v>34</v>
      </c>
      <c r="C28" s="70">
        <v>7.1999999999999995E-2</v>
      </c>
      <c r="D28" s="295">
        <v>2.5999999999999999E-2</v>
      </c>
      <c r="E28" s="227"/>
      <c r="F28" s="45"/>
      <c r="G28" s="45"/>
      <c r="H28" s="45"/>
      <c r="I28" s="45"/>
      <c r="J28" s="45"/>
    </row>
    <row r="29" spans="2:13" ht="15" customHeight="1" x14ac:dyDescent="0.2">
      <c r="B29" s="62" t="s">
        <v>35</v>
      </c>
      <c r="C29" s="69">
        <v>38</v>
      </c>
      <c r="D29" s="278">
        <v>31.1</v>
      </c>
      <c r="E29" s="226">
        <v>22</v>
      </c>
      <c r="F29" s="45"/>
      <c r="G29" s="45"/>
      <c r="H29" s="45"/>
      <c r="I29" s="45"/>
      <c r="J29" s="45"/>
    </row>
    <row r="30" spans="2:13" ht="15" customHeight="1" x14ac:dyDescent="0.2">
      <c r="B30" s="231" t="s">
        <v>34</v>
      </c>
      <c r="C30" s="70">
        <v>0.67800000000000005</v>
      </c>
      <c r="D30" s="295">
        <v>0.65400000000000003</v>
      </c>
      <c r="E30" s="227"/>
      <c r="F30" s="45"/>
      <c r="G30" s="45"/>
      <c r="H30" s="45"/>
      <c r="I30" s="45"/>
      <c r="J30" s="45"/>
    </row>
    <row r="31" spans="2:13" ht="15" customHeight="1" thickBot="1" x14ac:dyDescent="0.25">
      <c r="B31" s="235" t="s">
        <v>36</v>
      </c>
      <c r="C31" s="77">
        <v>30</v>
      </c>
      <c r="D31" s="279">
        <v>15.3</v>
      </c>
      <c r="E31" s="236">
        <v>96</v>
      </c>
      <c r="F31" s="45"/>
      <c r="G31" s="45"/>
      <c r="H31" s="45"/>
      <c r="I31" s="45"/>
      <c r="J31" s="45"/>
    </row>
    <row r="32" spans="2:13" ht="15" customHeight="1" thickBot="1" x14ac:dyDescent="0.25">
      <c r="B32" s="78" t="s">
        <v>37</v>
      </c>
      <c r="C32" s="123">
        <v>25.3</v>
      </c>
      <c r="D32" s="294">
        <v>17</v>
      </c>
      <c r="E32" s="228">
        <v>49</v>
      </c>
      <c r="F32" s="45"/>
      <c r="G32" s="45"/>
      <c r="H32" s="45"/>
      <c r="I32" s="45"/>
      <c r="J32" s="45"/>
    </row>
    <row r="33" spans="2:13" ht="15" customHeight="1" thickBot="1" x14ac:dyDescent="0.25">
      <c r="B33" s="78" t="s">
        <v>38</v>
      </c>
      <c r="C33" s="79">
        <v>0.34</v>
      </c>
      <c r="D33" s="280">
        <v>0.23</v>
      </c>
      <c r="E33" s="228">
        <v>49</v>
      </c>
      <c r="F33" s="45"/>
      <c r="G33" s="45"/>
      <c r="H33" s="45"/>
      <c r="I33" s="45"/>
      <c r="J33" s="45"/>
    </row>
    <row r="34" spans="2:13" ht="15" customHeight="1" thickBot="1" x14ac:dyDescent="0.25">
      <c r="B34" s="72" t="s">
        <v>39</v>
      </c>
      <c r="C34" s="122">
        <v>30.6</v>
      </c>
      <c r="D34" s="299">
        <v>47</v>
      </c>
      <c r="E34" s="214">
        <f>(C34-D34)/D34*100</f>
        <v>-34.89361702127659</v>
      </c>
      <c r="F34" s="45"/>
      <c r="G34" s="45"/>
      <c r="H34" s="45"/>
      <c r="I34" s="45"/>
      <c r="J34" s="45"/>
    </row>
    <row r="35" spans="2:13" ht="15" customHeight="1" x14ac:dyDescent="0.2">
      <c r="B35" s="63" t="s">
        <v>40</v>
      </c>
      <c r="C35" s="71">
        <v>-3.6</v>
      </c>
      <c r="D35" s="281">
        <v>-3.9</v>
      </c>
      <c r="E35" s="229">
        <f>(C35-D35)/D35*100</f>
        <v>-7.692307692307689</v>
      </c>
      <c r="F35" s="45"/>
      <c r="G35" s="45"/>
      <c r="H35" s="45"/>
      <c r="I35" s="45"/>
      <c r="J35" s="45"/>
    </row>
    <row r="36" spans="2:13" ht="15" customHeight="1" x14ac:dyDescent="0.2">
      <c r="B36" s="63" t="s">
        <v>41</v>
      </c>
      <c r="C36" s="71">
        <v>-2.7</v>
      </c>
      <c r="D36" s="281">
        <v>-3.3</v>
      </c>
      <c r="E36" s="229">
        <f>(C36-D36)/D36*100</f>
        <v>-18.181818181818173</v>
      </c>
      <c r="F36" s="45"/>
      <c r="G36" s="45"/>
      <c r="H36" s="45"/>
      <c r="I36" s="45"/>
      <c r="J36" s="45"/>
    </row>
    <row r="37" spans="2:13" ht="15" customHeight="1" thickBot="1" x14ac:dyDescent="0.25">
      <c r="B37" s="235" t="s">
        <v>42</v>
      </c>
      <c r="C37" s="237">
        <v>24.3</v>
      </c>
      <c r="D37" s="279">
        <v>39.799999999999997</v>
      </c>
      <c r="E37" s="236">
        <f>(C37-D37)/D37*100</f>
        <v>-38.94472361809045</v>
      </c>
      <c r="F37" s="45"/>
      <c r="G37" s="64"/>
      <c r="H37" s="64"/>
      <c r="I37" s="45"/>
      <c r="J37" s="45"/>
    </row>
    <row r="38" spans="2:13" ht="15" customHeight="1" thickBot="1" x14ac:dyDescent="0.25">
      <c r="B38" s="78" t="s">
        <v>43</v>
      </c>
      <c r="C38" s="125">
        <v>0.33</v>
      </c>
      <c r="D38" s="280">
        <v>0.54</v>
      </c>
      <c r="E38" s="228">
        <f>(C38-D38)/D38*100</f>
        <v>-38.888888888888893</v>
      </c>
      <c r="F38" s="45"/>
      <c r="G38" s="64"/>
      <c r="H38" s="64"/>
      <c r="I38" s="45"/>
      <c r="J38" s="45"/>
    </row>
    <row r="39" spans="2:13" ht="35.1" customHeight="1" thickBot="1" x14ac:dyDescent="0.25">
      <c r="B39" s="72" t="s">
        <v>44</v>
      </c>
      <c r="C39" s="119" t="s">
        <v>189</v>
      </c>
      <c r="D39" s="119" t="s">
        <v>190</v>
      </c>
      <c r="E39" s="115" t="s">
        <v>30</v>
      </c>
      <c r="F39" s="45"/>
      <c r="G39" s="45"/>
      <c r="H39" s="45"/>
      <c r="I39" s="45"/>
      <c r="J39" s="45"/>
      <c r="K39" s="45"/>
      <c r="L39" s="45"/>
      <c r="M39" s="45"/>
    </row>
    <row r="40" spans="2:13" ht="15" customHeight="1" thickBot="1" x14ac:dyDescent="0.25">
      <c r="B40" s="78" t="s">
        <v>45</v>
      </c>
      <c r="C40" s="123">
        <v>2578.4</v>
      </c>
      <c r="D40" s="124">
        <v>2221.4</v>
      </c>
      <c r="E40" s="228">
        <f>(C40-D40)/D40*100</f>
        <v>16.070946250112542</v>
      </c>
      <c r="F40" s="45"/>
      <c r="G40" s="45"/>
      <c r="H40" s="45"/>
      <c r="I40" s="45"/>
      <c r="J40" s="45"/>
      <c r="K40" s="45"/>
      <c r="L40" s="45"/>
      <c r="M40" s="45"/>
    </row>
    <row r="41" spans="2:13" ht="15" customHeight="1" x14ac:dyDescent="0.2">
      <c r="B41" s="63" t="s">
        <v>46</v>
      </c>
      <c r="C41" s="71">
        <v>943.9</v>
      </c>
      <c r="D41" s="81">
        <v>585.9</v>
      </c>
      <c r="E41" s="232">
        <f>(C41-D41)/D41*100</f>
        <v>61.102577231609487</v>
      </c>
      <c r="F41" s="45"/>
      <c r="G41" s="45"/>
      <c r="H41" s="45"/>
      <c r="I41" s="45"/>
      <c r="J41" s="45"/>
      <c r="K41" s="45"/>
      <c r="L41" s="45"/>
      <c r="M41" s="45"/>
    </row>
    <row r="42" spans="2:13" ht="15" customHeight="1" x14ac:dyDescent="0.2">
      <c r="B42" s="65" t="s">
        <v>47</v>
      </c>
      <c r="C42" s="69">
        <v>342.8</v>
      </c>
      <c r="D42" s="80">
        <v>277.3</v>
      </c>
      <c r="E42" s="233">
        <f>(C42-D42)/D42*100</f>
        <v>23.620627479264332</v>
      </c>
      <c r="F42" s="45"/>
      <c r="G42" s="45"/>
      <c r="H42" s="45"/>
      <c r="I42" s="66"/>
      <c r="J42" s="66"/>
      <c r="K42" s="45"/>
      <c r="L42" s="45"/>
      <c r="M42" s="45"/>
    </row>
    <row r="43" spans="2:13" ht="15" customHeight="1" thickBot="1" x14ac:dyDescent="0.25">
      <c r="B43" s="235" t="s">
        <v>48</v>
      </c>
      <c r="C43" s="238">
        <v>4801</v>
      </c>
      <c r="D43" s="239">
        <v>4819</v>
      </c>
      <c r="E43" s="234">
        <f>(C43-D43)/D43*100</f>
        <v>-0.3735214774849554</v>
      </c>
      <c r="F43" s="45"/>
      <c r="G43" s="45"/>
      <c r="H43" s="45"/>
      <c r="I43" s="45"/>
      <c r="J43" s="45"/>
      <c r="K43" s="45"/>
      <c r="L43" s="45"/>
      <c r="M43" s="45"/>
    </row>
    <row r="44" spans="2:13" x14ac:dyDescent="0.2">
      <c r="B44" s="111"/>
      <c r="C44" s="112"/>
      <c r="D44" s="112"/>
      <c r="E44" s="112"/>
      <c r="F44" s="112"/>
      <c r="G44" s="45"/>
      <c r="H44" s="45"/>
      <c r="I44" s="45"/>
      <c r="J44" s="45"/>
      <c r="K44" s="45"/>
      <c r="L44" s="45"/>
      <c r="M44" s="45"/>
    </row>
    <row r="45" spans="2:13" ht="12" customHeight="1" x14ac:dyDescent="0.2">
      <c r="B45" s="113" t="s">
        <v>49</v>
      </c>
      <c r="C45" s="113"/>
      <c r="D45" s="113"/>
      <c r="E45" s="113"/>
      <c r="F45" s="113"/>
      <c r="G45" s="45"/>
      <c r="H45" s="45"/>
      <c r="I45" s="45"/>
      <c r="J45" s="45"/>
      <c r="K45" s="45"/>
      <c r="L45" s="45"/>
      <c r="M45" s="45"/>
    </row>
    <row r="46" spans="2:13" s="9" customFormat="1" ht="12" customHeight="1" x14ac:dyDescent="0.2">
      <c r="B46" s="113" t="s">
        <v>197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</row>
    <row r="47" spans="2:13" s="9" customFormat="1" ht="12" customHeight="1" x14ac:dyDescent="0.2">
      <c r="B47" s="113" t="s">
        <v>50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</row>
    <row r="48" spans="2:13" ht="12" customHeight="1" x14ac:dyDescent="0.2">
      <c r="B48" s="113" t="s">
        <v>195</v>
      </c>
      <c r="C48" s="113"/>
      <c r="D48" s="113"/>
      <c r="E48" s="113"/>
      <c r="F48" s="113"/>
      <c r="G48" s="45"/>
      <c r="H48" s="45"/>
      <c r="I48" s="45"/>
      <c r="J48" s="45"/>
      <c r="K48" s="45"/>
      <c r="L48" s="45"/>
      <c r="M48" s="45"/>
    </row>
    <row r="49" spans="2:13" s="9" customFormat="1" ht="12" customHeight="1" x14ac:dyDescent="0.2">
      <c r="B49" s="113" t="s">
        <v>172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</row>
    <row r="50" spans="2:13" s="9" customFormat="1" ht="10.5" customHeight="1" x14ac:dyDescent="0.2"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</row>
    <row r="51" spans="2:13" ht="25.5" customHeight="1" x14ac:dyDescent="0.2">
      <c r="B51" s="309" t="s">
        <v>51</v>
      </c>
      <c r="C51" s="309"/>
      <c r="D51" s="309"/>
      <c r="E51" s="309"/>
      <c r="F51" s="309"/>
      <c r="G51" s="45"/>
      <c r="H51" s="45"/>
      <c r="I51" s="45"/>
      <c r="J51" s="45"/>
      <c r="K51" s="45"/>
      <c r="L51" s="45"/>
      <c r="M51" s="45"/>
    </row>
    <row r="52" spans="2:13" x14ac:dyDescent="0.2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</row>
  </sheetData>
  <mergeCells count="6">
    <mergeCell ref="G4:G5"/>
    <mergeCell ref="C4:C5"/>
    <mergeCell ref="E4:E5"/>
    <mergeCell ref="D4:D5"/>
    <mergeCell ref="B51:F51"/>
    <mergeCell ref="F4:F5"/>
  </mergeCells>
  <pageMargins left="0.43307086614173229" right="0.23622047244094491" top="0.74803149606299213" bottom="0.74803149606299213" header="0.31496062992125984" footer="0.31496062992125984"/>
  <pageSetup paperSize="9" scale="94" orientation="portrait" r:id="rId1"/>
  <headerFooter>
    <oddHeader>&amp;L       &amp;G</oddHeader>
    <oddFooter>&amp;L© 2022 Software AG. All rights reserved.&amp;C&amp;P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I47"/>
  <sheetViews>
    <sheetView showGridLines="0" zoomScaleNormal="100" workbookViewId="0"/>
  </sheetViews>
  <sheetFormatPr defaultColWidth="9.140625" defaultRowHeight="15" x14ac:dyDescent="0.25"/>
  <cols>
    <col min="1" max="1" width="3.5703125" style="2" customWidth="1"/>
    <col min="2" max="2" width="44.5703125" style="2" customWidth="1"/>
    <col min="3" max="8" width="12.5703125" style="2" customWidth="1"/>
    <col min="9" max="9" width="10.28515625" style="36" customWidth="1"/>
    <col min="10" max="16384" width="9.140625" style="2"/>
  </cols>
  <sheetData>
    <row r="1" spans="1:9" s="14" customFormat="1" ht="15.75" customHeight="1" x14ac:dyDescent="0.25">
      <c r="A1" s="15"/>
      <c r="B1" s="84" t="str">
        <f>'Table of contents'!C11</f>
        <v>Consolidated Income Statement for the Three Months Ended March, 2022 and 2021</v>
      </c>
      <c r="C1" s="43"/>
      <c r="D1" s="43"/>
      <c r="E1" s="43"/>
      <c r="F1" s="43"/>
      <c r="G1" s="43"/>
      <c r="H1" s="43"/>
      <c r="I1" s="35"/>
    </row>
    <row r="2" spans="1:9" ht="15" customHeight="1" x14ac:dyDescent="0.25">
      <c r="A2" s="10"/>
      <c r="B2" s="83" t="s">
        <v>10</v>
      </c>
      <c r="C2" s="8"/>
      <c r="D2" s="8"/>
      <c r="E2" s="8"/>
      <c r="F2" s="8"/>
      <c r="G2" s="8"/>
      <c r="H2" s="8"/>
    </row>
    <row r="3" spans="1:9" x14ac:dyDescent="0.25">
      <c r="A3" s="10"/>
      <c r="B3" s="16"/>
      <c r="C3" s="11"/>
      <c r="D3" s="11"/>
      <c r="E3" s="11"/>
      <c r="F3" s="11"/>
      <c r="G3" s="11"/>
      <c r="H3" s="11"/>
    </row>
    <row r="4" spans="1:9" s="9" customFormat="1" ht="20.25" customHeight="1" thickBot="1" x14ac:dyDescent="0.25">
      <c r="A4" s="12"/>
      <c r="B4" s="88" t="s">
        <v>52</v>
      </c>
      <c r="C4" s="89" t="s">
        <v>187</v>
      </c>
      <c r="D4" s="89" t="s">
        <v>188</v>
      </c>
      <c r="E4" s="90" t="s">
        <v>30</v>
      </c>
      <c r="F4" s="37"/>
    </row>
    <row r="5" spans="1:9" s="9" customFormat="1" ht="15" customHeight="1" thickTop="1" x14ac:dyDescent="0.2">
      <c r="A5" s="12"/>
      <c r="B5" s="85" t="s">
        <v>19</v>
      </c>
      <c r="C5" s="96">
        <v>55511</v>
      </c>
      <c r="D5" s="100">
        <v>38467</v>
      </c>
      <c r="E5" s="58">
        <f t="shared" ref="E5:E25" si="0">(C5-D5)/D5</f>
        <v>0.44308108248628697</v>
      </c>
      <c r="F5" s="37"/>
    </row>
    <row r="6" spans="1:9" s="9" customFormat="1" ht="15" customHeight="1" x14ac:dyDescent="0.2">
      <c r="A6" s="12"/>
      <c r="B6" s="240" t="s">
        <v>20</v>
      </c>
      <c r="C6" s="96">
        <v>97459</v>
      </c>
      <c r="D6" s="242">
        <v>98492</v>
      </c>
      <c r="E6" s="243">
        <f t="shared" si="0"/>
        <v>-1.0488161475043658E-2</v>
      </c>
      <c r="F6" s="37"/>
    </row>
    <row r="7" spans="1:9" s="9" customFormat="1" ht="15" customHeight="1" x14ac:dyDescent="0.2">
      <c r="A7" s="12"/>
      <c r="B7" s="240" t="s">
        <v>21</v>
      </c>
      <c r="C7" s="96">
        <v>13967</v>
      </c>
      <c r="D7" s="242">
        <v>9496</v>
      </c>
      <c r="E7" s="243">
        <f t="shared" si="0"/>
        <v>0.47082982308340354</v>
      </c>
      <c r="F7" s="37"/>
    </row>
    <row r="8" spans="1:9" s="9" customFormat="1" ht="15" customHeight="1" x14ac:dyDescent="0.2">
      <c r="A8" s="12"/>
      <c r="B8" s="240" t="s">
        <v>53</v>
      </c>
      <c r="C8" s="96">
        <v>39092</v>
      </c>
      <c r="D8" s="242">
        <v>36649</v>
      </c>
      <c r="E8" s="243">
        <f t="shared" si="0"/>
        <v>6.6659390433572538E-2</v>
      </c>
      <c r="F8" s="37"/>
    </row>
    <row r="9" spans="1:9" s="9" customFormat="1" ht="15" customHeight="1" x14ac:dyDescent="0.2">
      <c r="A9" s="12"/>
      <c r="B9" s="240" t="s">
        <v>54</v>
      </c>
      <c r="C9" s="96">
        <v>3</v>
      </c>
      <c r="D9" s="242">
        <v>2</v>
      </c>
      <c r="E9" s="243">
        <f t="shared" si="0"/>
        <v>0.5</v>
      </c>
      <c r="F9" s="37"/>
    </row>
    <row r="10" spans="1:9" s="9" customFormat="1" ht="15" customHeight="1" thickBot="1" x14ac:dyDescent="0.25">
      <c r="A10" s="12"/>
      <c r="B10" s="91" t="s">
        <v>55</v>
      </c>
      <c r="C10" s="97">
        <f>SUM(C5:C9)</f>
        <v>206032</v>
      </c>
      <c r="D10" s="101">
        <f>SUM(D5:D9)</f>
        <v>183106</v>
      </c>
      <c r="E10" s="92">
        <f t="shared" si="0"/>
        <v>0.1252061647351807</v>
      </c>
      <c r="F10" s="37"/>
    </row>
    <row r="11" spans="1:9" s="9" customFormat="1" ht="25.15" customHeight="1" x14ac:dyDescent="0.2">
      <c r="A11" s="12"/>
      <c r="B11" s="85" t="s">
        <v>56</v>
      </c>
      <c r="C11" s="96">
        <v>-49271</v>
      </c>
      <c r="D11" s="100">
        <v>-46269</v>
      </c>
      <c r="E11" s="58">
        <f t="shared" si="0"/>
        <v>6.4881454105340505E-2</v>
      </c>
      <c r="F11" s="37"/>
    </row>
    <row r="12" spans="1:9" s="9" customFormat="1" ht="15" customHeight="1" thickBot="1" x14ac:dyDescent="0.25">
      <c r="A12" s="12"/>
      <c r="B12" s="91" t="s">
        <v>57</v>
      </c>
      <c r="C12" s="97">
        <f>+C10+C11</f>
        <v>156761</v>
      </c>
      <c r="D12" s="101">
        <f>+D10+D11</f>
        <v>136837</v>
      </c>
      <c r="E12" s="92">
        <f t="shared" si="0"/>
        <v>0.14560389368372589</v>
      </c>
      <c r="F12" s="37"/>
    </row>
    <row r="13" spans="1:9" s="9" customFormat="1" ht="25.15" customHeight="1" x14ac:dyDescent="0.2">
      <c r="A13" s="12"/>
      <c r="B13" s="85" t="s">
        <v>58</v>
      </c>
      <c r="C13" s="96">
        <v>-40919</v>
      </c>
      <c r="D13" s="100">
        <v>-38536</v>
      </c>
      <c r="E13" s="58">
        <f t="shared" si="0"/>
        <v>6.1838281087813994E-2</v>
      </c>
      <c r="F13" s="37"/>
    </row>
    <row r="14" spans="1:9" s="9" customFormat="1" ht="15" customHeight="1" x14ac:dyDescent="0.2">
      <c r="A14" s="12"/>
      <c r="B14" s="240" t="s">
        <v>59</v>
      </c>
      <c r="C14" s="96">
        <v>-67056</v>
      </c>
      <c r="D14" s="282">
        <v>-62201</v>
      </c>
      <c r="E14" s="243">
        <f t="shared" si="0"/>
        <v>7.8053407501487121E-2</v>
      </c>
      <c r="F14" s="37"/>
    </row>
    <row r="15" spans="1:9" s="9" customFormat="1" ht="15" customHeight="1" x14ac:dyDescent="0.2">
      <c r="A15" s="12"/>
      <c r="B15" s="240" t="s">
        <v>60</v>
      </c>
      <c r="C15" s="96">
        <v>-22754</v>
      </c>
      <c r="D15" s="283">
        <v>-20523</v>
      </c>
      <c r="E15" s="243">
        <f t="shared" si="0"/>
        <v>0.1087073040003898</v>
      </c>
      <c r="F15" s="37"/>
    </row>
    <row r="16" spans="1:9" s="9" customFormat="1" ht="15" customHeight="1" x14ac:dyDescent="0.2">
      <c r="A16" s="12"/>
      <c r="B16" s="240" t="s">
        <v>61</v>
      </c>
      <c r="C16" s="96">
        <v>13540</v>
      </c>
      <c r="D16" s="283">
        <v>4406</v>
      </c>
      <c r="E16" s="243">
        <f t="shared" si="0"/>
        <v>2.0730821606899683</v>
      </c>
      <c r="F16" s="37"/>
      <c r="G16" s="300"/>
    </row>
    <row r="17" spans="1:8" s="9" customFormat="1" ht="15" customHeight="1" x14ac:dyDescent="0.2">
      <c r="A17" s="12"/>
      <c r="B17" s="240" t="s">
        <v>62</v>
      </c>
      <c r="C17" s="96">
        <v>-9552</v>
      </c>
      <c r="D17" s="283">
        <v>-4672</v>
      </c>
      <c r="E17" s="243">
        <f t="shared" si="0"/>
        <v>1.0445205479452055</v>
      </c>
      <c r="F17" s="37"/>
      <c r="G17" s="300"/>
    </row>
    <row r="18" spans="1:8" s="9" customFormat="1" ht="15" customHeight="1" x14ac:dyDescent="0.2">
      <c r="A18" s="12"/>
      <c r="B18" s="240" t="s">
        <v>63</v>
      </c>
      <c r="C18" s="96">
        <v>-1065</v>
      </c>
      <c r="D18" s="282">
        <v>-1064</v>
      </c>
      <c r="E18" s="243">
        <f t="shared" si="0"/>
        <v>9.3984962406015032E-4</v>
      </c>
      <c r="F18" s="37"/>
    </row>
    <row r="19" spans="1:8" s="9" customFormat="1" ht="15" customHeight="1" thickBot="1" x14ac:dyDescent="0.25">
      <c r="A19" s="12"/>
      <c r="B19" s="91" t="s">
        <v>64</v>
      </c>
      <c r="C19" s="97">
        <f>SUM(C12:C18)</f>
        <v>28955</v>
      </c>
      <c r="D19" s="101">
        <f>SUM(D12:D18)</f>
        <v>14247</v>
      </c>
      <c r="E19" s="92">
        <f t="shared" si="0"/>
        <v>1.0323576893381063</v>
      </c>
      <c r="F19" s="37"/>
    </row>
    <row r="20" spans="1:8" s="9" customFormat="1" ht="15" customHeight="1" x14ac:dyDescent="0.2">
      <c r="A20" s="12"/>
      <c r="B20" s="85" t="s">
        <v>65</v>
      </c>
      <c r="C20" s="96">
        <v>2150</v>
      </c>
      <c r="D20" s="100">
        <v>1297</v>
      </c>
      <c r="E20" s="58">
        <f t="shared" si="0"/>
        <v>0.65767154973014652</v>
      </c>
      <c r="F20" s="37"/>
    </row>
    <row r="21" spans="1:8" s="9" customFormat="1" ht="15" customHeight="1" x14ac:dyDescent="0.2">
      <c r="A21" s="12"/>
      <c r="B21" s="240" t="s">
        <v>66</v>
      </c>
      <c r="C21" s="96">
        <v>-5592</v>
      </c>
      <c r="D21" s="242">
        <v>-1558</v>
      </c>
      <c r="E21" s="243">
        <f t="shared" si="0"/>
        <v>2.5892169448010272</v>
      </c>
      <c r="F21" s="37"/>
    </row>
    <row r="22" spans="1:8" s="9" customFormat="1" ht="15" customHeight="1" thickBot="1" x14ac:dyDescent="0.25">
      <c r="A22" s="12"/>
      <c r="B22" s="91" t="s">
        <v>67</v>
      </c>
      <c r="C22" s="97">
        <f>SUM(C20:C21)</f>
        <v>-3442</v>
      </c>
      <c r="D22" s="101">
        <f>SUM(D20:D21)</f>
        <v>-261</v>
      </c>
      <c r="E22" s="92">
        <f t="shared" si="0"/>
        <v>12.187739463601533</v>
      </c>
      <c r="F22" s="37"/>
    </row>
    <row r="23" spans="1:8" s="9" customFormat="1" ht="15" customHeight="1" thickBot="1" x14ac:dyDescent="0.25">
      <c r="A23" s="12"/>
      <c r="B23" s="93" t="s">
        <v>68</v>
      </c>
      <c r="C23" s="98">
        <f>+C22+C19</f>
        <v>25513</v>
      </c>
      <c r="D23" s="102">
        <f>+D22+D19</f>
        <v>13986</v>
      </c>
      <c r="E23" s="94">
        <f t="shared" si="0"/>
        <v>0.82418132418132417</v>
      </c>
      <c r="F23" s="37"/>
    </row>
    <row r="24" spans="1:8" s="9" customFormat="1" ht="15" customHeight="1" x14ac:dyDescent="0.2">
      <c r="A24" s="12"/>
      <c r="B24" s="85" t="s">
        <v>69</v>
      </c>
      <c r="C24" s="96">
        <v>-7751</v>
      </c>
      <c r="D24" s="100">
        <v>-3747</v>
      </c>
      <c r="E24" s="58">
        <f t="shared" si="0"/>
        <v>1.0685882038964505</v>
      </c>
      <c r="F24" s="37"/>
    </row>
    <row r="25" spans="1:8" s="9" customFormat="1" ht="15" customHeight="1" thickBot="1" x14ac:dyDescent="0.25">
      <c r="A25" s="12"/>
      <c r="B25" s="91" t="s">
        <v>70</v>
      </c>
      <c r="C25" s="97">
        <f>SUM(C23:C24)</f>
        <v>17762</v>
      </c>
      <c r="D25" s="101">
        <f>SUM(D23:D24)</f>
        <v>10239</v>
      </c>
      <c r="E25" s="92">
        <f t="shared" si="0"/>
        <v>0.73473972067584725</v>
      </c>
      <c r="F25" s="37"/>
    </row>
    <row r="26" spans="1:8" s="9" customFormat="1" ht="15" customHeight="1" x14ac:dyDescent="0.2">
      <c r="A26" s="12"/>
      <c r="B26" s="95" t="s">
        <v>71</v>
      </c>
      <c r="C26" s="96">
        <v>17626</v>
      </c>
      <c r="D26" s="100">
        <f>+D25-D27</f>
        <v>10168</v>
      </c>
      <c r="E26" s="58">
        <f>(C26-D26)/D26</f>
        <v>0.73347757671125102</v>
      </c>
      <c r="F26" s="37"/>
    </row>
    <row r="27" spans="1:8" s="9" customFormat="1" ht="15" customHeight="1" x14ac:dyDescent="0.2">
      <c r="A27" s="12"/>
      <c r="B27" s="244" t="s">
        <v>72</v>
      </c>
      <c r="C27" s="96">
        <v>136</v>
      </c>
      <c r="D27" s="245">
        <v>71</v>
      </c>
      <c r="E27" s="58">
        <f>(C27-D27)/D27</f>
        <v>0.91549295774647887</v>
      </c>
      <c r="F27" s="37"/>
    </row>
    <row r="28" spans="1:8" s="9" customFormat="1" ht="25.15" customHeight="1" x14ac:dyDescent="0.2">
      <c r="A28" s="12"/>
      <c r="B28" s="85" t="s">
        <v>73</v>
      </c>
      <c r="C28" s="99">
        <f>ROUND((C26/C30*1000),2)</f>
        <v>0.24</v>
      </c>
      <c r="D28" s="103">
        <f>ROUND((D26/D30*1000),2)</f>
        <v>0.14000000000000001</v>
      </c>
      <c r="E28" s="58">
        <f>(C28-D28)/D28</f>
        <v>0.71428571428571408</v>
      </c>
      <c r="F28" s="37"/>
    </row>
    <row r="29" spans="1:8" s="9" customFormat="1" ht="15" customHeight="1" x14ac:dyDescent="0.2">
      <c r="A29" s="12"/>
      <c r="B29" s="240" t="s">
        <v>193</v>
      </c>
      <c r="C29" s="246">
        <v>0.24</v>
      </c>
      <c r="D29" s="247">
        <f>ROUND((D26/D31*1000),2)</f>
        <v>0.14000000000000001</v>
      </c>
      <c r="E29" s="243">
        <f>(C29-D29)/D29</f>
        <v>0.71428571428571408</v>
      </c>
      <c r="F29" s="37"/>
    </row>
    <row r="30" spans="1:8" s="9" customFormat="1" ht="25.15" customHeight="1" x14ac:dyDescent="0.2">
      <c r="A30" s="12"/>
      <c r="B30" s="240" t="s">
        <v>74</v>
      </c>
      <c r="C30" s="241">
        <v>73979889</v>
      </c>
      <c r="D30" s="242">
        <v>73979889</v>
      </c>
      <c r="E30" s="243" t="s">
        <v>75</v>
      </c>
      <c r="F30" s="37"/>
    </row>
    <row r="31" spans="1:8" s="9" customFormat="1" ht="15" customHeight="1" x14ac:dyDescent="0.2">
      <c r="A31" s="12"/>
      <c r="B31" s="240" t="s">
        <v>76</v>
      </c>
      <c r="C31" s="241">
        <v>77678858</v>
      </c>
      <c r="D31" s="242">
        <v>73979889</v>
      </c>
      <c r="E31" s="243" t="s">
        <v>75</v>
      </c>
      <c r="F31" s="37"/>
    </row>
    <row r="32" spans="1:8" x14ac:dyDescent="0.25">
      <c r="A32" s="10"/>
      <c r="B32" s="86"/>
      <c r="C32" s="87"/>
      <c r="D32" s="86"/>
      <c r="E32" s="86"/>
      <c r="F32" s="87"/>
      <c r="G32" s="86"/>
      <c r="H32" s="86"/>
    </row>
    <row r="33" spans="2:7" x14ac:dyDescent="0.25">
      <c r="B33" s="113" t="s">
        <v>194</v>
      </c>
    </row>
    <row r="47" spans="2:7" x14ac:dyDescent="0.25">
      <c r="D47" s="2" t="s">
        <v>77</v>
      </c>
      <c r="G47" s="2" t="s">
        <v>77</v>
      </c>
    </row>
  </sheetData>
  <pageMargins left="0.43307086614173229" right="0.23622047244094491" top="0.74803149606299213" bottom="0.74803149606299213" header="0.31496062992125984" footer="0.31496062992125984"/>
  <pageSetup paperSize="9" scale="98" orientation="portrait" r:id="rId1"/>
  <headerFooter>
    <oddHeader>&amp;L       &amp;G</oddHeader>
    <oddFooter>&amp;L© 2022 Software AG. All rights reserved.&amp;C&amp;P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G73"/>
  <sheetViews>
    <sheetView showGridLines="0" zoomScaleNormal="100" workbookViewId="0"/>
  </sheetViews>
  <sheetFormatPr defaultColWidth="9.140625" defaultRowHeight="14.25" x14ac:dyDescent="0.25"/>
  <cols>
    <col min="1" max="1" width="3.5703125" style="6" customWidth="1"/>
    <col min="2" max="2" width="57.5703125" style="6" customWidth="1"/>
    <col min="3" max="4" width="15.5703125" style="202" customWidth="1"/>
    <col min="5" max="5" width="7" style="6" customWidth="1"/>
    <col min="6" max="16384" width="9.140625" style="6"/>
  </cols>
  <sheetData>
    <row r="1" spans="1:7" s="17" customFormat="1" ht="15" customHeight="1" x14ac:dyDescent="0.25">
      <c r="B1" s="104" t="str">
        <f>+'Table of contents'!C13</f>
        <v>Consolidated Balance Sheet as of March 31, 2022 and March 31, 2021</v>
      </c>
      <c r="C1" s="199"/>
      <c r="D1" s="199"/>
    </row>
    <row r="2" spans="1:7" ht="15" customHeight="1" x14ac:dyDescent="0.25">
      <c r="B2" s="312" t="s">
        <v>10</v>
      </c>
      <c r="C2" s="312"/>
      <c r="D2" s="200"/>
    </row>
    <row r="3" spans="1:7" s="9" customFormat="1" ht="35.1" customHeight="1" thickBot="1" x14ac:dyDescent="0.25">
      <c r="A3" s="141"/>
      <c r="B3" s="142" t="s">
        <v>78</v>
      </c>
      <c r="C3" s="146" t="s">
        <v>191</v>
      </c>
      <c r="D3" s="146" t="s">
        <v>25</v>
      </c>
      <c r="E3" s="12"/>
    </row>
    <row r="4" spans="1:7" s="18" customFormat="1" ht="15" customHeight="1" thickTop="1" thickBot="1" x14ac:dyDescent="0.3">
      <c r="A4" s="21"/>
      <c r="B4" s="203" t="s">
        <v>79</v>
      </c>
      <c r="C4" s="204"/>
      <c r="D4" s="205"/>
      <c r="E4" s="21"/>
    </row>
    <row r="5" spans="1:7" s="18" customFormat="1" ht="15" customHeight="1" x14ac:dyDescent="0.25">
      <c r="A5" s="21"/>
      <c r="B5" s="105" t="s">
        <v>46</v>
      </c>
      <c r="C5" s="127">
        <v>943893</v>
      </c>
      <c r="D5" s="284">
        <v>585844</v>
      </c>
      <c r="E5" s="20"/>
      <c r="F5" s="20"/>
      <c r="G5" s="20"/>
    </row>
    <row r="6" spans="1:7" s="18" customFormat="1" ht="15" customHeight="1" x14ac:dyDescent="0.25">
      <c r="A6" s="21"/>
      <c r="B6" s="248" t="s">
        <v>80</v>
      </c>
      <c r="C6" s="249">
        <v>24319</v>
      </c>
      <c r="D6" s="285">
        <v>24092</v>
      </c>
      <c r="E6" s="21"/>
    </row>
    <row r="7" spans="1:7" s="18" customFormat="1" ht="15" customHeight="1" x14ac:dyDescent="0.25">
      <c r="A7" s="21"/>
      <c r="B7" s="248" t="s">
        <v>81</v>
      </c>
      <c r="C7" s="249">
        <v>206867</v>
      </c>
      <c r="D7" s="285">
        <v>198466</v>
      </c>
      <c r="E7" s="21"/>
    </row>
    <row r="8" spans="1:7" s="18" customFormat="1" ht="15" customHeight="1" x14ac:dyDescent="0.25">
      <c r="A8" s="21"/>
      <c r="B8" s="248" t="s">
        <v>82</v>
      </c>
      <c r="C8" s="249">
        <v>39578</v>
      </c>
      <c r="D8" s="285">
        <v>39487</v>
      </c>
      <c r="E8" s="21"/>
    </row>
    <row r="9" spans="1:7" s="18" customFormat="1" ht="15" customHeight="1" x14ac:dyDescent="0.25">
      <c r="A9" s="21"/>
      <c r="B9" s="248" t="s">
        <v>83</v>
      </c>
      <c r="C9" s="249">
        <v>27278</v>
      </c>
      <c r="D9" s="285">
        <v>27029</v>
      </c>
      <c r="E9" s="21"/>
    </row>
    <row r="10" spans="1:7" s="18" customFormat="1" ht="15" customHeight="1" x14ac:dyDescent="0.25">
      <c r="A10" s="21"/>
      <c r="B10" s="106"/>
      <c r="C10" s="128">
        <f>SUM(C5:C9)</f>
        <v>1241935</v>
      </c>
      <c r="D10" s="132">
        <f>SUM(D5:D9)</f>
        <v>874918</v>
      </c>
      <c r="E10" s="21"/>
    </row>
    <row r="11" spans="1:7" s="18" customFormat="1" ht="15" customHeight="1" thickBot="1" x14ac:dyDescent="0.3">
      <c r="A11" s="21"/>
      <c r="B11" s="251" t="s">
        <v>84</v>
      </c>
      <c r="C11" s="252"/>
      <c r="D11" s="253"/>
      <c r="E11" s="21"/>
    </row>
    <row r="12" spans="1:7" s="18" customFormat="1" ht="15" customHeight="1" x14ac:dyDescent="0.25">
      <c r="A12" s="21"/>
      <c r="B12" s="105" t="s">
        <v>85</v>
      </c>
      <c r="C12" s="127">
        <v>83684</v>
      </c>
      <c r="D12" s="131">
        <v>87466</v>
      </c>
      <c r="E12" s="21"/>
    </row>
    <row r="13" spans="1:7" s="18" customFormat="1" ht="15" customHeight="1" x14ac:dyDescent="0.25">
      <c r="A13" s="21"/>
      <c r="B13" s="248" t="s">
        <v>86</v>
      </c>
      <c r="C13" s="249">
        <v>993176</v>
      </c>
      <c r="D13" s="286">
        <v>986136</v>
      </c>
      <c r="E13" s="21"/>
    </row>
    <row r="14" spans="1:7" s="18" customFormat="1" ht="15" customHeight="1" x14ac:dyDescent="0.25">
      <c r="A14" s="21"/>
      <c r="B14" s="248" t="s">
        <v>87</v>
      </c>
      <c r="C14" s="249">
        <v>76693</v>
      </c>
      <c r="D14" s="286">
        <v>76877</v>
      </c>
      <c r="E14" s="21"/>
    </row>
    <row r="15" spans="1:7" s="18" customFormat="1" ht="15" customHeight="1" x14ac:dyDescent="0.25">
      <c r="A15" s="21"/>
      <c r="B15" s="248" t="s">
        <v>88</v>
      </c>
      <c r="C15" s="249">
        <v>6180</v>
      </c>
      <c r="D15" s="286">
        <v>6241</v>
      </c>
      <c r="E15" s="21"/>
    </row>
    <row r="16" spans="1:7" s="18" customFormat="1" ht="15" customHeight="1" x14ac:dyDescent="0.25">
      <c r="A16" s="21"/>
      <c r="B16" s="248" t="s">
        <v>80</v>
      </c>
      <c r="C16" s="249">
        <v>19672</v>
      </c>
      <c r="D16" s="286">
        <v>21115</v>
      </c>
      <c r="E16" s="21"/>
    </row>
    <row r="17" spans="1:5" s="18" customFormat="1" ht="15" customHeight="1" x14ac:dyDescent="0.25">
      <c r="A17" s="21"/>
      <c r="B17" s="248" t="s">
        <v>81</v>
      </c>
      <c r="C17" s="249">
        <v>113840</v>
      </c>
      <c r="D17" s="286">
        <v>128732</v>
      </c>
      <c r="E17" s="21"/>
    </row>
    <row r="18" spans="1:5" s="18" customFormat="1" ht="15" customHeight="1" x14ac:dyDescent="0.25">
      <c r="A18" s="21"/>
      <c r="B18" s="248" t="s">
        <v>82</v>
      </c>
      <c r="C18" s="249">
        <v>9109</v>
      </c>
      <c r="D18" s="286">
        <v>9113</v>
      </c>
      <c r="E18" s="21"/>
    </row>
    <row r="19" spans="1:5" s="18" customFormat="1" ht="15" customHeight="1" x14ac:dyDescent="0.25">
      <c r="A19" s="21"/>
      <c r="B19" s="248" t="s">
        <v>83</v>
      </c>
      <c r="C19" s="249">
        <v>14554</v>
      </c>
      <c r="D19" s="286">
        <v>14225</v>
      </c>
      <c r="E19" s="21"/>
    </row>
    <row r="20" spans="1:5" s="18" customFormat="1" ht="15" customHeight="1" x14ac:dyDescent="0.25">
      <c r="A20" s="21"/>
      <c r="B20" s="248" t="s">
        <v>89</v>
      </c>
      <c r="C20" s="249">
        <v>19635</v>
      </c>
      <c r="D20" s="286">
        <v>16567</v>
      </c>
      <c r="E20" s="21"/>
    </row>
    <row r="21" spans="1:5" s="18" customFormat="1" ht="15" customHeight="1" x14ac:dyDescent="0.25">
      <c r="A21" s="21"/>
      <c r="B21" s="106"/>
      <c r="C21" s="128">
        <f>SUM(C12:C20)</f>
        <v>1336543</v>
      </c>
      <c r="D21" s="132">
        <f>SUM(D12:D20)</f>
        <v>1346472</v>
      </c>
      <c r="E21" s="21"/>
    </row>
    <row r="22" spans="1:5" s="18" customFormat="1" ht="15" customHeight="1" thickBot="1" x14ac:dyDescent="0.3">
      <c r="A22" s="21"/>
      <c r="B22" s="134" t="s">
        <v>90</v>
      </c>
      <c r="C22" s="135">
        <f>+C10+C21</f>
        <v>2578478</v>
      </c>
      <c r="D22" s="136">
        <f>+D10+D21</f>
        <v>2221390</v>
      </c>
      <c r="E22" s="21"/>
    </row>
    <row r="23" spans="1:5" s="9" customFormat="1" ht="35.1" customHeight="1" thickBot="1" x14ac:dyDescent="0.25">
      <c r="A23" s="12"/>
      <c r="B23" s="140" t="s">
        <v>91</v>
      </c>
      <c r="C23" s="146" t="s">
        <v>191</v>
      </c>
      <c r="D23" s="146" t="s">
        <v>25</v>
      </c>
      <c r="E23" s="12"/>
    </row>
    <row r="24" spans="1:5" s="18" customFormat="1" ht="15" customHeight="1" thickTop="1" thickBot="1" x14ac:dyDescent="0.3">
      <c r="A24" s="21"/>
      <c r="B24" s="203" t="s">
        <v>92</v>
      </c>
      <c r="C24" s="204"/>
      <c r="D24" s="205"/>
      <c r="E24" s="21"/>
    </row>
    <row r="25" spans="1:5" s="18" customFormat="1" ht="15" customHeight="1" x14ac:dyDescent="0.25">
      <c r="A25" s="21"/>
      <c r="B25" s="105" t="s">
        <v>93</v>
      </c>
      <c r="C25" s="129">
        <v>57238</v>
      </c>
      <c r="D25" s="133">
        <v>84866</v>
      </c>
      <c r="E25" s="21"/>
    </row>
    <row r="26" spans="1:5" s="18" customFormat="1" ht="15" customHeight="1" x14ac:dyDescent="0.25">
      <c r="A26" s="21"/>
      <c r="B26" s="248" t="s">
        <v>94</v>
      </c>
      <c r="C26" s="249">
        <v>46344</v>
      </c>
      <c r="D26" s="250">
        <v>53548</v>
      </c>
      <c r="E26" s="21"/>
    </row>
    <row r="27" spans="1:5" s="18" customFormat="1" ht="15" customHeight="1" x14ac:dyDescent="0.25">
      <c r="A27" s="21"/>
      <c r="B27" s="248" t="s">
        <v>95</v>
      </c>
      <c r="C27" s="249">
        <v>106093</v>
      </c>
      <c r="D27" s="250">
        <v>137888</v>
      </c>
      <c r="E27" s="21"/>
    </row>
    <row r="28" spans="1:5" s="18" customFormat="1" ht="15" customHeight="1" x14ac:dyDescent="0.25">
      <c r="A28" s="21"/>
      <c r="B28" s="248" t="s">
        <v>96</v>
      </c>
      <c r="C28" s="249">
        <v>41881</v>
      </c>
      <c r="D28" s="250">
        <v>43924</v>
      </c>
      <c r="E28" s="21"/>
    </row>
    <row r="29" spans="1:5" s="18" customFormat="1" ht="15" customHeight="1" x14ac:dyDescent="0.25">
      <c r="A29" s="21"/>
      <c r="B29" s="248" t="s">
        <v>97</v>
      </c>
      <c r="C29" s="249">
        <v>33145</v>
      </c>
      <c r="D29" s="250">
        <v>34980</v>
      </c>
      <c r="E29" s="21"/>
    </row>
    <row r="30" spans="1:5" s="18" customFormat="1" ht="15" customHeight="1" x14ac:dyDescent="0.25">
      <c r="A30" s="21"/>
      <c r="B30" s="248" t="s">
        <v>98</v>
      </c>
      <c r="C30" s="249">
        <v>177808</v>
      </c>
      <c r="D30" s="250">
        <v>135675</v>
      </c>
      <c r="E30" s="21"/>
    </row>
    <row r="31" spans="1:5" s="18" customFormat="1" ht="15" customHeight="1" x14ac:dyDescent="0.25">
      <c r="A31" s="21"/>
      <c r="B31" s="106"/>
      <c r="C31" s="128">
        <f>SUM(C25:C30)</f>
        <v>462509</v>
      </c>
      <c r="D31" s="132">
        <f>SUM(D25:D30)</f>
        <v>490881</v>
      </c>
      <c r="E31" s="21"/>
    </row>
    <row r="32" spans="1:5" s="18" customFormat="1" ht="15" customHeight="1" thickBot="1" x14ac:dyDescent="0.3">
      <c r="A32" s="21"/>
      <c r="B32" s="251" t="s">
        <v>99</v>
      </c>
      <c r="C32" s="252"/>
      <c r="D32" s="253"/>
      <c r="E32" s="21"/>
    </row>
    <row r="33" spans="1:5" s="18" customFormat="1" ht="15" customHeight="1" x14ac:dyDescent="0.25">
      <c r="A33" s="21"/>
      <c r="B33" s="105" t="s">
        <v>93</v>
      </c>
      <c r="C33" s="129">
        <v>543817</v>
      </c>
      <c r="D33" s="133">
        <v>223767</v>
      </c>
      <c r="E33" s="21"/>
    </row>
    <row r="34" spans="1:5" s="18" customFormat="1" ht="15" customHeight="1" x14ac:dyDescent="0.25">
      <c r="A34" s="21"/>
      <c r="B34" s="248" t="s">
        <v>94</v>
      </c>
      <c r="C34" s="249">
        <v>252</v>
      </c>
      <c r="D34" s="250">
        <v>212</v>
      </c>
      <c r="E34" s="21"/>
    </row>
    <row r="35" spans="1:5" s="18" customFormat="1" ht="15" customHeight="1" x14ac:dyDescent="0.25">
      <c r="A35" s="21"/>
      <c r="B35" s="248" t="s">
        <v>95</v>
      </c>
      <c r="C35" s="249">
        <v>1733</v>
      </c>
      <c r="D35" s="250">
        <v>1564</v>
      </c>
      <c r="E35" s="21"/>
    </row>
    <row r="36" spans="1:5" s="18" customFormat="1" ht="15" customHeight="1" x14ac:dyDescent="0.25">
      <c r="A36" s="21"/>
      <c r="B36" s="248" t="s">
        <v>96</v>
      </c>
      <c r="C36" s="249">
        <v>9904</v>
      </c>
      <c r="D36" s="250">
        <v>12124</v>
      </c>
      <c r="E36" s="21"/>
    </row>
    <row r="37" spans="1:5" s="18" customFormat="1" ht="15" customHeight="1" x14ac:dyDescent="0.25">
      <c r="A37" s="21"/>
      <c r="B37" s="248" t="s">
        <v>100</v>
      </c>
      <c r="C37" s="249">
        <v>34737</v>
      </c>
      <c r="D37" s="250">
        <v>35042</v>
      </c>
      <c r="E37" s="21"/>
    </row>
    <row r="38" spans="1:5" s="18" customFormat="1" ht="15" customHeight="1" x14ac:dyDescent="0.25">
      <c r="A38" s="21"/>
      <c r="B38" s="248" t="s">
        <v>97</v>
      </c>
      <c r="C38" s="249">
        <v>1662</v>
      </c>
      <c r="D38" s="250">
        <v>1629</v>
      </c>
      <c r="E38" s="21"/>
    </row>
    <row r="39" spans="1:5" s="18" customFormat="1" ht="15" customHeight="1" x14ac:dyDescent="0.25">
      <c r="A39" s="21"/>
      <c r="B39" s="248" t="s">
        <v>101</v>
      </c>
      <c r="C39" s="249">
        <v>4948</v>
      </c>
      <c r="D39" s="250">
        <v>6397</v>
      </c>
      <c r="E39" s="21"/>
    </row>
    <row r="40" spans="1:5" s="18" customFormat="1" ht="15" customHeight="1" x14ac:dyDescent="0.25">
      <c r="A40" s="21"/>
      <c r="B40" s="248" t="s">
        <v>98</v>
      </c>
      <c r="C40" s="249">
        <v>11870</v>
      </c>
      <c r="D40" s="250">
        <v>11560</v>
      </c>
      <c r="E40" s="21"/>
    </row>
    <row r="41" spans="1:5" s="18" customFormat="1" ht="15" customHeight="1" x14ac:dyDescent="0.25">
      <c r="A41" s="21"/>
      <c r="B41" s="106"/>
      <c r="C41" s="128">
        <f>SUM(C33:C40)</f>
        <v>608923</v>
      </c>
      <c r="D41" s="132">
        <f>SUM(D33:D40)</f>
        <v>292295</v>
      </c>
      <c r="E41" s="21"/>
    </row>
    <row r="42" spans="1:5" s="18" customFormat="1" ht="15" customHeight="1" thickBot="1" x14ac:dyDescent="0.3">
      <c r="A42" s="21"/>
      <c r="B42" s="251" t="s">
        <v>102</v>
      </c>
      <c r="C42" s="252"/>
      <c r="D42" s="253"/>
      <c r="E42" s="21"/>
    </row>
    <row r="43" spans="1:5" s="18" customFormat="1" ht="15" customHeight="1" x14ac:dyDescent="0.25">
      <c r="A43" s="21"/>
      <c r="B43" s="105" t="s">
        <v>103</v>
      </c>
      <c r="C43" s="127">
        <v>74000</v>
      </c>
      <c r="D43" s="131">
        <v>74000</v>
      </c>
      <c r="E43" s="21"/>
    </row>
    <row r="44" spans="1:5" s="18" customFormat="1" ht="15" customHeight="1" x14ac:dyDescent="0.25">
      <c r="A44" s="21"/>
      <c r="B44" s="248" t="s">
        <v>104</v>
      </c>
      <c r="C44" s="249">
        <v>55950</v>
      </c>
      <c r="D44" s="250">
        <v>22580</v>
      </c>
      <c r="E44" s="21"/>
    </row>
    <row r="45" spans="1:5" s="18" customFormat="1" ht="15" customHeight="1" x14ac:dyDescent="0.25">
      <c r="A45" s="21"/>
      <c r="B45" s="248" t="s">
        <v>105</v>
      </c>
      <c r="C45" s="249">
        <v>1387001</v>
      </c>
      <c r="D45" s="250">
        <v>1369375</v>
      </c>
      <c r="E45" s="21"/>
    </row>
    <row r="46" spans="1:5" s="18" customFormat="1" ht="15" customHeight="1" x14ac:dyDescent="0.25">
      <c r="A46" s="21"/>
      <c r="B46" s="248" t="s">
        <v>106</v>
      </c>
      <c r="C46" s="249">
        <v>-9624</v>
      </c>
      <c r="D46" s="250">
        <v>-27798</v>
      </c>
      <c r="E46" s="21"/>
    </row>
    <row r="47" spans="1:5" s="18" customFormat="1" ht="15" customHeight="1" x14ac:dyDescent="0.25">
      <c r="A47" s="21"/>
      <c r="B47" s="248" t="s">
        <v>107</v>
      </c>
      <c r="C47" s="249">
        <v>-757</v>
      </c>
      <c r="D47" s="250">
        <v>-757</v>
      </c>
      <c r="E47" s="21"/>
    </row>
    <row r="48" spans="1:5" s="18" customFormat="1" ht="15" customHeight="1" thickBot="1" x14ac:dyDescent="0.3">
      <c r="A48" s="21"/>
      <c r="B48" s="251" t="s">
        <v>108</v>
      </c>
      <c r="C48" s="252">
        <f>SUM(C43:C47)</f>
        <v>1506570</v>
      </c>
      <c r="D48" s="253">
        <f>SUM(D43:D47)</f>
        <v>1437400</v>
      </c>
      <c r="E48" s="21"/>
    </row>
    <row r="49" spans="1:5" s="18" customFormat="1" ht="15" customHeight="1" thickBot="1" x14ac:dyDescent="0.3">
      <c r="A49" s="21"/>
      <c r="B49" s="206" t="s">
        <v>109</v>
      </c>
      <c r="C49" s="207">
        <v>476</v>
      </c>
      <c r="D49" s="208">
        <v>814</v>
      </c>
      <c r="E49" s="21"/>
    </row>
    <row r="50" spans="1:5" s="18" customFormat="1" ht="15" customHeight="1" thickBot="1" x14ac:dyDescent="0.3">
      <c r="A50" s="21"/>
      <c r="B50" s="107"/>
      <c r="C50" s="126">
        <f>SUM(C48:C49)</f>
        <v>1507046</v>
      </c>
      <c r="D50" s="130">
        <f>SUM(D48:D49)</f>
        <v>1438214</v>
      </c>
      <c r="E50" s="21"/>
    </row>
    <row r="51" spans="1:5" s="18" customFormat="1" ht="15" customHeight="1" thickBot="1" x14ac:dyDescent="0.3">
      <c r="B51" s="137" t="s">
        <v>110</v>
      </c>
      <c r="C51" s="138">
        <f>+C31+C41+C50</f>
        <v>2578478</v>
      </c>
      <c r="D51" s="139">
        <f>+D31+D41+D50</f>
        <v>2221390</v>
      </c>
    </row>
    <row r="52" spans="1:5" s="18" customFormat="1" ht="14.25" customHeight="1" x14ac:dyDescent="0.25">
      <c r="C52" s="19"/>
      <c r="D52" s="19"/>
    </row>
    <row r="53" spans="1:5" s="18" customFormat="1" ht="14.25" customHeight="1" x14ac:dyDescent="0.25">
      <c r="C53" s="201"/>
      <c r="D53" s="201"/>
    </row>
    <row r="54" spans="1:5" s="18" customFormat="1" ht="11.25" x14ac:dyDescent="0.25">
      <c r="C54" s="19"/>
      <c r="D54" s="19"/>
    </row>
    <row r="55" spans="1:5" s="18" customFormat="1" ht="11.25" x14ac:dyDescent="0.25">
      <c r="C55" s="201"/>
      <c r="D55" s="201"/>
    </row>
    <row r="56" spans="1:5" s="18" customFormat="1" ht="11.25" x14ac:dyDescent="0.25">
      <c r="C56" s="201"/>
      <c r="D56" s="201"/>
    </row>
    <row r="57" spans="1:5" s="18" customFormat="1" ht="11.25" x14ac:dyDescent="0.25">
      <c r="C57" s="201"/>
      <c r="D57" s="201"/>
    </row>
    <row r="58" spans="1:5" s="18" customFormat="1" ht="11.25" x14ac:dyDescent="0.25">
      <c r="C58" s="201"/>
      <c r="D58" s="201"/>
    </row>
    <row r="59" spans="1:5" s="18" customFormat="1" ht="11.25" x14ac:dyDescent="0.25">
      <c r="C59" s="201"/>
      <c r="D59" s="201"/>
    </row>
    <row r="60" spans="1:5" s="18" customFormat="1" ht="11.25" x14ac:dyDescent="0.25">
      <c r="C60" s="201"/>
      <c r="D60" s="201"/>
    </row>
    <row r="61" spans="1:5" s="18" customFormat="1" ht="11.25" x14ac:dyDescent="0.25">
      <c r="C61" s="201"/>
      <c r="D61" s="201"/>
    </row>
    <row r="62" spans="1:5" s="18" customFormat="1" ht="11.25" x14ac:dyDescent="0.25">
      <c r="C62" s="201"/>
      <c r="D62" s="201"/>
    </row>
    <row r="63" spans="1:5" s="18" customFormat="1" ht="11.25" x14ac:dyDescent="0.25">
      <c r="C63" s="201"/>
      <c r="D63" s="201"/>
    </row>
    <row r="64" spans="1:5" s="18" customFormat="1" ht="11.25" x14ac:dyDescent="0.25">
      <c r="C64" s="201"/>
      <c r="D64" s="201"/>
    </row>
    <row r="65" spans="2:4" s="18" customFormat="1" ht="11.25" x14ac:dyDescent="0.25">
      <c r="C65" s="201"/>
      <c r="D65" s="201"/>
    </row>
    <row r="66" spans="2:4" s="18" customFormat="1" ht="11.25" x14ac:dyDescent="0.25">
      <c r="C66" s="201"/>
      <c r="D66" s="201"/>
    </row>
    <row r="67" spans="2:4" s="18" customFormat="1" ht="11.25" x14ac:dyDescent="0.25">
      <c r="C67" s="201"/>
      <c r="D67" s="201"/>
    </row>
    <row r="68" spans="2:4" s="18" customFormat="1" ht="11.25" x14ac:dyDescent="0.25">
      <c r="C68" s="201"/>
      <c r="D68" s="201"/>
    </row>
    <row r="69" spans="2:4" s="18" customFormat="1" ht="11.25" x14ac:dyDescent="0.25">
      <c r="C69" s="201"/>
      <c r="D69" s="201"/>
    </row>
    <row r="70" spans="2:4" s="18" customFormat="1" ht="11.25" x14ac:dyDescent="0.25">
      <c r="C70" s="201"/>
      <c r="D70" s="201"/>
    </row>
    <row r="71" spans="2:4" s="18" customFormat="1" ht="11.25" x14ac:dyDescent="0.25">
      <c r="C71" s="201"/>
      <c r="D71" s="201"/>
    </row>
    <row r="72" spans="2:4" s="18" customFormat="1" ht="11.25" x14ac:dyDescent="0.25">
      <c r="C72" s="201"/>
      <c r="D72" s="201"/>
    </row>
    <row r="73" spans="2:4" x14ac:dyDescent="0.25">
      <c r="B73" s="18"/>
      <c r="C73" s="201"/>
      <c r="D73" s="201"/>
    </row>
  </sheetData>
  <mergeCells count="1">
    <mergeCell ref="B2:C2"/>
  </mergeCells>
  <pageMargins left="0.43307086614173229" right="0.23622047244094491" top="0.74803149606299213" bottom="0.74803149606299213" header="0.31496062992125984" footer="0.31496062992125984"/>
  <pageSetup paperSize="9" scale="93" orientation="portrait" r:id="rId1"/>
  <headerFooter>
    <oddHeader>&amp;L       &amp;G</oddHeader>
    <oddFooter>&amp;L© 2022 Software AG. All rights reserved.&amp;C&amp;P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F40"/>
  <sheetViews>
    <sheetView showGridLines="0" zoomScale="115" zoomScaleNormal="115" workbookViewId="0"/>
  </sheetViews>
  <sheetFormatPr defaultColWidth="9.140625" defaultRowHeight="14.25" x14ac:dyDescent="0.2"/>
  <cols>
    <col min="1" max="1" width="3.5703125" style="2" customWidth="1"/>
    <col min="2" max="2" width="60.5703125" style="2" customWidth="1"/>
    <col min="3" max="4" width="12.5703125" style="2" customWidth="1"/>
    <col min="5" max="5" width="15" style="2" customWidth="1"/>
    <col min="6" max="16384" width="9.140625" style="2"/>
  </cols>
  <sheetData>
    <row r="1" spans="1:6" s="14" customFormat="1" ht="15.75" x14ac:dyDescent="0.25">
      <c r="B1" s="314" t="str">
        <f>+'Table of contents'!C15</f>
        <v>Consolidated Statement of Cash Flows for the Three Months Ended March 31, 2022 and 2021</v>
      </c>
      <c r="C1" s="314"/>
      <c r="D1" s="314"/>
      <c r="E1" s="314"/>
      <c r="F1" s="301"/>
    </row>
    <row r="2" spans="1:6" x14ac:dyDescent="0.2">
      <c r="B2" s="313" t="s">
        <v>10</v>
      </c>
      <c r="C2" s="313"/>
      <c r="D2" s="313"/>
      <c r="E2" s="313"/>
    </row>
    <row r="3" spans="1:6" ht="14.25" customHeight="1" x14ac:dyDescent="0.2">
      <c r="B3" s="145"/>
      <c r="C3" s="33"/>
      <c r="D3" s="33"/>
      <c r="E3" s="33"/>
    </row>
    <row r="4" spans="1:6" s="9" customFormat="1" ht="14.25" customHeight="1" thickBot="1" x14ac:dyDescent="0.25">
      <c r="A4" s="12"/>
      <c r="B4" s="88" t="s">
        <v>52</v>
      </c>
      <c r="C4" s="146" t="s">
        <v>187</v>
      </c>
      <c r="D4" s="146" t="s">
        <v>188</v>
      </c>
    </row>
    <row r="5" spans="1:6" s="18" customFormat="1" ht="15" customHeight="1" thickTop="1" x14ac:dyDescent="0.2">
      <c r="A5" s="21"/>
      <c r="B5" s="85" t="s">
        <v>70</v>
      </c>
      <c r="C5" s="96">
        <v>17762</v>
      </c>
      <c r="D5" s="287">
        <v>10239</v>
      </c>
    </row>
    <row r="6" spans="1:6" s="18" customFormat="1" ht="15" customHeight="1" x14ac:dyDescent="0.2">
      <c r="A6" s="21"/>
      <c r="B6" s="240" t="s">
        <v>69</v>
      </c>
      <c r="C6" s="241">
        <v>7751</v>
      </c>
      <c r="D6" s="288">
        <v>3747</v>
      </c>
    </row>
    <row r="7" spans="1:6" s="18" customFormat="1" ht="15" customHeight="1" x14ac:dyDescent="0.2">
      <c r="A7" s="21"/>
      <c r="B7" s="240" t="s">
        <v>111</v>
      </c>
      <c r="C7" s="241">
        <v>3442</v>
      </c>
      <c r="D7" s="289">
        <v>261</v>
      </c>
    </row>
    <row r="8" spans="1:6" s="18" customFormat="1" ht="15" customHeight="1" x14ac:dyDescent="0.2">
      <c r="A8" s="21"/>
      <c r="B8" s="240" t="s">
        <v>112</v>
      </c>
      <c r="C8" s="241">
        <v>9740</v>
      </c>
      <c r="D8" s="288">
        <v>9896</v>
      </c>
    </row>
    <row r="9" spans="1:6" s="5" customFormat="1" ht="15" customHeight="1" x14ac:dyDescent="0.2">
      <c r="A9" s="22"/>
      <c r="B9" s="240" t="s">
        <v>113</v>
      </c>
      <c r="C9" s="241">
        <v>-7197</v>
      </c>
      <c r="D9" s="289">
        <v>114</v>
      </c>
      <c r="E9" s="18"/>
      <c r="F9" s="18"/>
    </row>
    <row r="10" spans="1:6" s="18" customFormat="1" ht="15" customHeight="1" x14ac:dyDescent="0.2">
      <c r="A10" s="21"/>
      <c r="B10" s="85" t="s">
        <v>114</v>
      </c>
      <c r="C10" s="96">
        <v>10427</v>
      </c>
      <c r="D10" s="287">
        <v>28636</v>
      </c>
    </row>
    <row r="11" spans="1:6" s="18" customFormat="1" ht="15" customHeight="1" x14ac:dyDescent="0.2">
      <c r="A11" s="21"/>
      <c r="B11" s="240" t="s">
        <v>115</v>
      </c>
      <c r="C11" s="241">
        <v>4126</v>
      </c>
      <c r="D11" s="288">
        <v>-2150</v>
      </c>
    </row>
    <row r="12" spans="1:6" s="18" customFormat="1" ht="15" customHeight="1" x14ac:dyDescent="0.2">
      <c r="A12" s="21"/>
      <c r="B12" s="240" t="s">
        <v>116</v>
      </c>
      <c r="C12" s="241">
        <v>-14429</v>
      </c>
      <c r="D12" s="288">
        <v>-3301</v>
      </c>
    </row>
    <row r="13" spans="1:6" s="18" customFormat="1" ht="15" customHeight="1" x14ac:dyDescent="0.2">
      <c r="A13" s="21"/>
      <c r="B13" s="240" t="s">
        <v>117</v>
      </c>
      <c r="C13" s="241">
        <v>-3316</v>
      </c>
      <c r="D13" s="288">
        <v>-1801</v>
      </c>
    </row>
    <row r="14" spans="1:6" s="18" customFormat="1" ht="15" customHeight="1" x14ac:dyDescent="0.2">
      <c r="A14" s="21"/>
      <c r="B14" s="240" t="s">
        <v>118</v>
      </c>
      <c r="C14" s="241">
        <v>2299</v>
      </c>
      <c r="D14" s="288">
        <v>1356</v>
      </c>
      <c r="E14" s="2"/>
      <c r="F14" s="2"/>
    </row>
    <row r="15" spans="1:6" ht="15" customHeight="1" thickBot="1" x14ac:dyDescent="0.25">
      <c r="B15" s="91" t="s">
        <v>119</v>
      </c>
      <c r="C15" s="97">
        <f>SUM(C5:C14)</f>
        <v>30605</v>
      </c>
      <c r="D15" s="101">
        <f>SUM(D5:D14)</f>
        <v>46997</v>
      </c>
      <c r="E15" s="18"/>
      <c r="F15" s="18"/>
    </row>
    <row r="16" spans="1:6" s="18" customFormat="1" ht="15" customHeight="1" x14ac:dyDescent="0.2">
      <c r="A16" s="21"/>
      <c r="B16" s="85" t="s">
        <v>120</v>
      </c>
      <c r="C16" s="96">
        <v>158</v>
      </c>
      <c r="D16" s="100">
        <v>54</v>
      </c>
    </row>
    <row r="17" spans="1:6" s="18" customFormat="1" ht="15" customHeight="1" x14ac:dyDescent="0.2">
      <c r="A17" s="21"/>
      <c r="B17" s="240" t="s">
        <v>121</v>
      </c>
      <c r="C17" s="241">
        <v>-1693</v>
      </c>
      <c r="D17" s="242">
        <v>-1260</v>
      </c>
    </row>
    <row r="18" spans="1:6" s="18" customFormat="1" ht="15" customHeight="1" x14ac:dyDescent="0.2">
      <c r="A18" s="21"/>
      <c r="B18" s="240" t="s">
        <v>122</v>
      </c>
      <c r="C18" s="241">
        <v>1</v>
      </c>
      <c r="D18" s="242">
        <v>107</v>
      </c>
    </row>
    <row r="19" spans="1:6" s="18" customFormat="1" ht="15" customHeight="1" x14ac:dyDescent="0.2">
      <c r="A19" s="21"/>
      <c r="B19" s="240" t="s">
        <v>123</v>
      </c>
      <c r="C19" s="241">
        <v>-2011</v>
      </c>
      <c r="D19" s="242">
        <v>-2831</v>
      </c>
    </row>
    <row r="20" spans="1:6" s="18" customFormat="1" ht="15" customHeight="1" x14ac:dyDescent="0.2">
      <c r="A20" s="21"/>
      <c r="B20" s="240" t="s">
        <v>124</v>
      </c>
      <c r="C20" s="241">
        <v>67</v>
      </c>
      <c r="D20" s="242">
        <v>3</v>
      </c>
    </row>
    <row r="21" spans="1:6" s="18" customFormat="1" ht="15" customHeight="1" x14ac:dyDescent="0.2">
      <c r="A21" s="21"/>
      <c r="B21" s="240" t="s">
        <v>125</v>
      </c>
      <c r="C21" s="241">
        <v>-840</v>
      </c>
      <c r="D21" s="242">
        <v>-17816</v>
      </c>
    </row>
    <row r="22" spans="1:6" s="18" customFormat="1" ht="15" customHeight="1" x14ac:dyDescent="0.2">
      <c r="A22" s="21"/>
      <c r="B22" s="240" t="s">
        <v>173</v>
      </c>
      <c r="C22" s="241">
        <v>0</v>
      </c>
      <c r="D22" s="242">
        <v>2132</v>
      </c>
      <c r="E22" s="2"/>
      <c r="F22" s="2"/>
    </row>
    <row r="23" spans="1:6" ht="15" customHeight="1" thickBot="1" x14ac:dyDescent="0.25">
      <c r="B23" s="91" t="s">
        <v>126</v>
      </c>
      <c r="C23" s="97">
        <f>SUM(C16:C22)</f>
        <v>-4318</v>
      </c>
      <c r="D23" s="101">
        <f>SUM(D16:D22)</f>
        <v>-19611</v>
      </c>
      <c r="E23" s="18"/>
      <c r="F23" s="18"/>
    </row>
    <row r="24" spans="1:6" s="18" customFormat="1" ht="15" customHeight="1" x14ac:dyDescent="0.2">
      <c r="A24" s="21"/>
      <c r="B24" s="85" t="s">
        <v>127</v>
      </c>
      <c r="C24" s="96">
        <v>-474</v>
      </c>
      <c r="D24" s="100">
        <v>-404</v>
      </c>
    </row>
    <row r="25" spans="1:6" s="18" customFormat="1" ht="15" customHeight="1" x14ac:dyDescent="0.2">
      <c r="A25" s="21"/>
      <c r="B25" s="240" t="s">
        <v>128</v>
      </c>
      <c r="C25" s="241">
        <v>3188</v>
      </c>
      <c r="D25" s="100">
        <v>6854</v>
      </c>
    </row>
    <row r="26" spans="1:6" s="18" customFormat="1" ht="15" customHeight="1" x14ac:dyDescent="0.2">
      <c r="A26" s="21"/>
      <c r="B26" s="240" t="s">
        <v>41</v>
      </c>
      <c r="C26" s="241">
        <v>-2717</v>
      </c>
      <c r="D26" s="100">
        <v>-3310</v>
      </c>
    </row>
    <row r="27" spans="1:6" s="18" customFormat="1" ht="15" customHeight="1" x14ac:dyDescent="0.2">
      <c r="A27" s="21"/>
      <c r="B27" s="240" t="s">
        <v>129</v>
      </c>
      <c r="C27" s="241">
        <v>364300</v>
      </c>
      <c r="D27" s="242">
        <v>0</v>
      </c>
    </row>
    <row r="28" spans="1:6" s="18" customFormat="1" ht="15" customHeight="1" x14ac:dyDescent="0.2">
      <c r="A28" s="21"/>
      <c r="B28" s="144" t="s">
        <v>130</v>
      </c>
      <c r="C28" s="241">
        <v>-40000</v>
      </c>
      <c r="D28" s="242">
        <v>0</v>
      </c>
      <c r="E28" s="2"/>
      <c r="F28" s="2"/>
    </row>
    <row r="29" spans="1:6" ht="15" customHeight="1" thickBot="1" x14ac:dyDescent="0.25">
      <c r="B29" s="91" t="s">
        <v>131</v>
      </c>
      <c r="C29" s="97">
        <f>SUM(C24:C28)</f>
        <v>324297</v>
      </c>
      <c r="D29" s="101">
        <f>SUM(D24:D28)</f>
        <v>3140</v>
      </c>
      <c r="E29" s="18"/>
      <c r="F29" s="18"/>
    </row>
    <row r="30" spans="1:6" s="18" customFormat="1" ht="15" customHeight="1" x14ac:dyDescent="0.2">
      <c r="A30" s="21"/>
      <c r="B30" s="85" t="s">
        <v>132</v>
      </c>
      <c r="C30" s="96">
        <v>350584</v>
      </c>
      <c r="D30" s="100">
        <v>30526</v>
      </c>
    </row>
    <row r="31" spans="1:6" s="18" customFormat="1" ht="15" customHeight="1" x14ac:dyDescent="0.2">
      <c r="A31" s="21"/>
      <c r="B31" s="254" t="s">
        <v>133</v>
      </c>
      <c r="C31" s="241">
        <v>7465</v>
      </c>
      <c r="D31" s="242">
        <v>17530</v>
      </c>
      <c r="E31" s="2"/>
      <c r="F31" s="2"/>
    </row>
    <row r="32" spans="1:6" ht="15" customHeight="1" thickBot="1" x14ac:dyDescent="0.25">
      <c r="B32" s="91" t="s">
        <v>134</v>
      </c>
      <c r="C32" s="97">
        <f>SUM(C30:C31)</f>
        <v>358049</v>
      </c>
      <c r="D32" s="101">
        <f>SUM(D30:D31)</f>
        <v>48056</v>
      </c>
      <c r="E32" s="18"/>
      <c r="F32" s="18"/>
    </row>
    <row r="33" spans="1:6" s="18" customFormat="1" ht="15" customHeight="1" x14ac:dyDescent="0.2">
      <c r="A33" s="21"/>
      <c r="B33" s="85" t="s">
        <v>135</v>
      </c>
      <c r="C33" s="96">
        <v>585844</v>
      </c>
      <c r="D33" s="100">
        <v>479982</v>
      </c>
      <c r="E33" s="2"/>
      <c r="F33" s="2"/>
    </row>
    <row r="34" spans="1:6" ht="15" customHeight="1" thickBot="1" x14ac:dyDescent="0.25">
      <c r="B34" s="91" t="s">
        <v>136</v>
      </c>
      <c r="C34" s="97">
        <f>SUM(C32:C33)</f>
        <v>943893</v>
      </c>
      <c r="D34" s="101">
        <f>SUM(D32:D33)</f>
        <v>528038</v>
      </c>
    </row>
    <row r="35" spans="1:6" ht="15" customHeight="1" thickBot="1" x14ac:dyDescent="0.25">
      <c r="B35" s="91" t="s">
        <v>42</v>
      </c>
      <c r="C35" s="97">
        <f>C15+C16+C17+C18+C19+C26</f>
        <v>24343</v>
      </c>
      <c r="D35" s="101">
        <f>D15+D16+D17+D18+D19+D26</f>
        <v>39757</v>
      </c>
      <c r="E35" s="21"/>
      <c r="F35" s="5"/>
    </row>
    <row r="36" spans="1:6" s="5" customFormat="1" ht="14.25" customHeight="1" x14ac:dyDescent="0.2">
      <c r="A36" s="22"/>
      <c r="B36" s="21"/>
      <c r="C36" s="21"/>
      <c r="D36" s="21"/>
      <c r="E36" s="2"/>
    </row>
    <row r="37" spans="1:6" s="5" customFormat="1" ht="14.25" customHeight="1" x14ac:dyDescent="0.2">
      <c r="A37" s="22"/>
      <c r="B37" s="2"/>
      <c r="C37" s="41"/>
      <c r="D37" s="2"/>
      <c r="E37" s="2"/>
      <c r="F37" s="2"/>
    </row>
    <row r="39" spans="1:6" x14ac:dyDescent="0.2">
      <c r="B39" s="30"/>
    </row>
    <row r="40" spans="1:6" x14ac:dyDescent="0.2">
      <c r="B40" s="30"/>
    </row>
  </sheetData>
  <mergeCells count="2">
    <mergeCell ref="B2:E2"/>
    <mergeCell ref="B1:E1"/>
  </mergeCells>
  <pageMargins left="0.43307086614173229" right="0.23622047244094491" top="0.74803149606299213" bottom="0.74803149606299213" header="0.31496062992125984" footer="0.31496062992125984"/>
  <pageSetup paperSize="9" scale="92" orientation="portrait" r:id="rId1"/>
  <headerFooter>
    <oddHeader>&amp;L       &amp;G</oddHeader>
    <oddFooter>&amp;L© 2022 Software AG. All rights reserved.&amp;C&amp;P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F8A22-5C8C-4220-99A2-972A99E12D08}">
  <sheetPr>
    <pageSetUpPr fitToPage="1"/>
  </sheetPr>
  <dimension ref="A1:V40"/>
  <sheetViews>
    <sheetView showGridLines="0" zoomScale="140" zoomScaleNormal="140" workbookViewId="0"/>
  </sheetViews>
  <sheetFormatPr defaultColWidth="9.140625" defaultRowHeight="15" x14ac:dyDescent="0.25"/>
  <cols>
    <col min="1" max="1" width="3.5703125" style="2" customWidth="1"/>
    <col min="2" max="2" width="32.28515625" style="2" customWidth="1"/>
    <col min="3" max="5" width="10.42578125" style="2" customWidth="1"/>
    <col min="6" max="6" width="2.28515625" style="196" customWidth="1"/>
    <col min="7" max="9" width="10.42578125" style="2" customWidth="1"/>
    <col min="10" max="10" width="2.28515625" style="2" customWidth="1"/>
    <col min="11" max="13" width="10.42578125" style="2" customWidth="1"/>
    <col min="14" max="14" width="2.28515625" style="196" customWidth="1"/>
    <col min="15" max="16" width="10.42578125" style="2" customWidth="1"/>
    <col min="17" max="17" width="2.28515625" style="2" customWidth="1"/>
    <col min="18" max="20" width="10.42578125" style="2" customWidth="1"/>
    <col min="21" max="21" width="2.7109375" style="36" customWidth="1"/>
    <col min="22" max="16384" width="9.140625" style="2"/>
  </cols>
  <sheetData>
    <row r="1" spans="1:21" s="14" customFormat="1" ht="15" customHeight="1" x14ac:dyDescent="0.25">
      <c r="B1" s="314" t="str">
        <f>+'Table of contents'!C17</f>
        <v>Segment Report for the First Quarter 2022 and 2021</v>
      </c>
      <c r="C1" s="314"/>
      <c r="D1" s="314"/>
      <c r="E1" s="314"/>
      <c r="F1" s="314"/>
      <c r="G1" s="314"/>
      <c r="H1" s="314"/>
      <c r="I1" s="314"/>
      <c r="J1" s="314"/>
      <c r="K1" s="314"/>
      <c r="L1" s="44"/>
      <c r="M1" s="26"/>
      <c r="N1" s="197"/>
      <c r="O1" s="26"/>
      <c r="P1" s="26"/>
      <c r="Q1" s="26"/>
      <c r="R1" s="26"/>
      <c r="S1" s="26"/>
      <c r="T1" s="26"/>
      <c r="U1" s="35"/>
    </row>
    <row r="2" spans="1:21" ht="15" customHeight="1" x14ac:dyDescent="0.25">
      <c r="B2" s="147" t="s">
        <v>10</v>
      </c>
      <c r="C2" s="25"/>
      <c r="D2" s="25"/>
      <c r="E2" s="25"/>
      <c r="F2" s="189"/>
      <c r="G2" s="25"/>
      <c r="H2" s="25"/>
      <c r="I2" s="25"/>
      <c r="J2" s="25"/>
      <c r="K2" s="25"/>
      <c r="L2" s="25"/>
      <c r="M2" s="27"/>
      <c r="N2" s="198"/>
      <c r="O2" s="27"/>
      <c r="P2" s="27"/>
      <c r="Q2" s="27"/>
      <c r="R2" s="27"/>
      <c r="S2" s="27"/>
      <c r="T2" s="27"/>
    </row>
    <row r="3" spans="1:21" ht="15" customHeight="1" x14ac:dyDescent="0.25">
      <c r="A3" s="10"/>
      <c r="B3" s="16"/>
      <c r="C3" s="11"/>
      <c r="D3" s="11"/>
      <c r="E3" s="31"/>
      <c r="F3" s="190"/>
      <c r="G3" s="32"/>
      <c r="H3" s="11"/>
      <c r="I3" s="31"/>
      <c r="J3" s="33"/>
      <c r="K3" s="32"/>
      <c r="L3" s="11"/>
      <c r="M3" s="31"/>
      <c r="N3" s="190"/>
      <c r="O3" s="32"/>
      <c r="P3" s="31"/>
      <c r="Q3" s="33"/>
      <c r="R3" s="32"/>
      <c r="S3" s="11"/>
      <c r="T3" s="11"/>
      <c r="U3" s="38"/>
    </row>
    <row r="4" spans="1:21" s="9" customFormat="1" ht="15" customHeight="1" thickBot="1" x14ac:dyDescent="0.25">
      <c r="A4" s="12"/>
      <c r="B4" s="316" t="s">
        <v>52</v>
      </c>
      <c r="C4" s="318" t="s">
        <v>17</v>
      </c>
      <c r="D4" s="319"/>
      <c r="E4" s="315"/>
      <c r="F4" s="191"/>
      <c r="G4" s="315" t="s">
        <v>18</v>
      </c>
      <c r="H4" s="315"/>
      <c r="I4" s="315"/>
      <c r="J4" s="165"/>
      <c r="K4" s="315" t="s">
        <v>137</v>
      </c>
      <c r="L4" s="315"/>
      <c r="M4" s="315"/>
      <c r="N4" s="191"/>
      <c r="O4" s="320" t="s">
        <v>138</v>
      </c>
      <c r="P4" s="321"/>
      <c r="Q4" s="165"/>
      <c r="R4" s="315" t="s">
        <v>139</v>
      </c>
      <c r="S4" s="315"/>
      <c r="T4" s="315"/>
      <c r="U4" s="39"/>
    </row>
    <row r="5" spans="1:21" s="9" customFormat="1" ht="14.25" customHeight="1" thickTop="1" x14ac:dyDescent="0.2">
      <c r="A5" s="12"/>
      <c r="B5" s="316"/>
      <c r="C5" s="169" t="s">
        <v>187</v>
      </c>
      <c r="D5" s="170" t="s">
        <v>187</v>
      </c>
      <c r="E5" s="158" t="s">
        <v>188</v>
      </c>
      <c r="F5" s="192"/>
      <c r="G5" s="169" t="s">
        <v>187</v>
      </c>
      <c r="H5" s="170" t="s">
        <v>187</v>
      </c>
      <c r="I5" s="158" t="s">
        <v>188</v>
      </c>
      <c r="J5" s="166"/>
      <c r="K5" s="169" t="s">
        <v>187</v>
      </c>
      <c r="L5" s="170" t="s">
        <v>187</v>
      </c>
      <c r="M5" s="158" t="s">
        <v>188</v>
      </c>
      <c r="N5" s="192"/>
      <c r="O5" s="170" t="s">
        <v>187</v>
      </c>
      <c r="P5" s="158" t="s">
        <v>188</v>
      </c>
      <c r="Q5" s="166"/>
      <c r="R5" s="169" t="s">
        <v>187</v>
      </c>
      <c r="S5" s="170" t="s">
        <v>187</v>
      </c>
      <c r="T5" s="158" t="s">
        <v>188</v>
      </c>
      <c r="U5" s="39"/>
    </row>
    <row r="6" spans="1:21" s="9" customFormat="1" ht="25.15" customHeight="1" thickBot="1" x14ac:dyDescent="0.25">
      <c r="A6" s="12"/>
      <c r="B6" s="317"/>
      <c r="C6" s="175" t="s">
        <v>140</v>
      </c>
      <c r="D6" s="173" t="s">
        <v>141</v>
      </c>
      <c r="E6" s="174" t="s">
        <v>142</v>
      </c>
      <c r="F6" s="192"/>
      <c r="G6" s="175" t="s">
        <v>140</v>
      </c>
      <c r="H6" s="173" t="s">
        <v>141</v>
      </c>
      <c r="I6" s="174" t="s">
        <v>142</v>
      </c>
      <c r="J6" s="166"/>
      <c r="K6" s="175" t="s">
        <v>140</v>
      </c>
      <c r="L6" s="173" t="s">
        <v>141</v>
      </c>
      <c r="M6" s="174" t="s">
        <v>140</v>
      </c>
      <c r="N6" s="192"/>
      <c r="O6" s="175" t="s">
        <v>140</v>
      </c>
      <c r="P6" s="174" t="s">
        <v>140</v>
      </c>
      <c r="Q6" s="166"/>
      <c r="R6" s="175" t="s">
        <v>140</v>
      </c>
      <c r="S6" s="173" t="s">
        <v>141</v>
      </c>
      <c r="T6" s="176" t="s">
        <v>142</v>
      </c>
      <c r="U6" s="39"/>
    </row>
    <row r="7" spans="1:21" s="9" customFormat="1" ht="15" customHeight="1" thickTop="1" x14ac:dyDescent="0.2">
      <c r="A7" s="12"/>
      <c r="B7" s="85" t="s">
        <v>143</v>
      </c>
      <c r="C7" s="96">
        <v>22707</v>
      </c>
      <c r="D7" s="171">
        <v>22081</v>
      </c>
      <c r="E7" s="160">
        <v>18970</v>
      </c>
      <c r="F7" s="193"/>
      <c r="G7" s="155">
        <v>13793</v>
      </c>
      <c r="H7" s="171">
        <v>13348</v>
      </c>
      <c r="I7" s="160">
        <v>2748</v>
      </c>
      <c r="J7" s="167"/>
      <c r="K7" s="155">
        <v>0</v>
      </c>
      <c r="L7" s="171">
        <v>0</v>
      </c>
      <c r="M7" s="160">
        <v>0</v>
      </c>
      <c r="N7" s="193"/>
      <c r="O7" s="155"/>
      <c r="P7" s="160"/>
      <c r="Q7" s="167"/>
      <c r="R7" s="172">
        <f>+C7+G7+K7+O7</f>
        <v>36500</v>
      </c>
      <c r="S7" s="171">
        <f>+D7+H7+L7</f>
        <v>35429</v>
      </c>
      <c r="T7" s="100">
        <f>E7+I7+M7+P7</f>
        <v>21718</v>
      </c>
      <c r="U7" s="39"/>
    </row>
    <row r="8" spans="1:21" s="9" customFormat="1" ht="15" customHeight="1" x14ac:dyDescent="0.2">
      <c r="A8" s="12"/>
      <c r="B8" s="85" t="s">
        <v>144</v>
      </c>
      <c r="C8" s="96">
        <v>18075</v>
      </c>
      <c r="D8" s="171">
        <v>17430</v>
      </c>
      <c r="E8" s="160">
        <v>11230</v>
      </c>
      <c r="F8" s="193"/>
      <c r="G8" s="155">
        <v>4188</v>
      </c>
      <c r="H8" s="171">
        <v>4045</v>
      </c>
      <c r="I8" s="160">
        <v>2133</v>
      </c>
      <c r="J8" s="167"/>
      <c r="K8" s="155">
        <v>0</v>
      </c>
      <c r="L8" s="171">
        <v>0</v>
      </c>
      <c r="M8" s="160">
        <v>0</v>
      </c>
      <c r="N8" s="193"/>
      <c r="O8" s="155"/>
      <c r="P8" s="160"/>
      <c r="Q8" s="167"/>
      <c r="R8" s="172">
        <f t="shared" ref="R8:R17" si="0">+C8+G8+K8+O8</f>
        <v>22263</v>
      </c>
      <c r="S8" s="171">
        <f t="shared" ref="S8:S15" si="1">+D8+H8+L8</f>
        <v>21475</v>
      </c>
      <c r="T8" s="100">
        <f>E8+I8+M8+P8</f>
        <v>13363</v>
      </c>
      <c r="U8" s="39"/>
    </row>
    <row r="9" spans="1:21" s="9" customFormat="1" ht="15" customHeight="1" x14ac:dyDescent="0.2">
      <c r="A9" s="12"/>
      <c r="B9" s="240" t="s">
        <v>145</v>
      </c>
      <c r="C9" s="241">
        <v>44485</v>
      </c>
      <c r="D9" s="255">
        <v>42691</v>
      </c>
      <c r="E9" s="290">
        <v>53313</v>
      </c>
      <c r="F9" s="193"/>
      <c r="G9" s="153">
        <v>30711</v>
      </c>
      <c r="H9" s="255">
        <v>29200</v>
      </c>
      <c r="I9" s="290">
        <v>31816</v>
      </c>
      <c r="J9" s="167"/>
      <c r="K9" s="153">
        <v>0</v>
      </c>
      <c r="L9" s="255">
        <v>0</v>
      </c>
      <c r="M9" s="256">
        <v>0</v>
      </c>
      <c r="N9" s="193"/>
      <c r="O9" s="153"/>
      <c r="P9" s="256"/>
      <c r="Q9" s="167"/>
      <c r="R9" s="172">
        <f t="shared" si="0"/>
        <v>75196</v>
      </c>
      <c r="S9" s="171">
        <f t="shared" si="1"/>
        <v>71891</v>
      </c>
      <c r="T9" s="242">
        <f>E9+I9+M9+P9</f>
        <v>85129</v>
      </c>
      <c r="U9" s="39"/>
    </row>
    <row r="10" spans="1:21" s="9" customFormat="1" ht="15" customHeight="1" x14ac:dyDescent="0.2">
      <c r="A10" s="12"/>
      <c r="B10" s="148" t="s">
        <v>21</v>
      </c>
      <c r="C10" s="150">
        <v>13967</v>
      </c>
      <c r="D10" s="157">
        <v>13568</v>
      </c>
      <c r="E10" s="159">
        <v>9494</v>
      </c>
      <c r="F10" s="193"/>
      <c r="G10" s="154">
        <v>0</v>
      </c>
      <c r="H10" s="157">
        <v>0</v>
      </c>
      <c r="I10" s="159">
        <v>2</v>
      </c>
      <c r="J10" s="167"/>
      <c r="K10" s="154">
        <v>0</v>
      </c>
      <c r="L10" s="157">
        <v>0</v>
      </c>
      <c r="M10" s="159">
        <v>0</v>
      </c>
      <c r="N10" s="193"/>
      <c r="O10" s="154"/>
      <c r="P10" s="159"/>
      <c r="Q10" s="167"/>
      <c r="R10" s="172">
        <f t="shared" si="0"/>
        <v>13967</v>
      </c>
      <c r="S10" s="171">
        <f t="shared" si="1"/>
        <v>13568</v>
      </c>
      <c r="T10" s="242">
        <f>I10+E10+M10+P10</f>
        <v>9496</v>
      </c>
      <c r="U10" s="39"/>
    </row>
    <row r="11" spans="1:21" s="9" customFormat="1" ht="15" customHeight="1" thickBot="1" x14ac:dyDescent="0.25">
      <c r="A11" s="12"/>
      <c r="B11" s="257" t="s">
        <v>146</v>
      </c>
      <c r="C11" s="258">
        <f>SUM(C7:C10)</f>
        <v>99234</v>
      </c>
      <c r="D11" s="259">
        <f>SUM(D7:D10)</f>
        <v>95770</v>
      </c>
      <c r="E11" s="260">
        <f>SUM(E7:E10)</f>
        <v>93007</v>
      </c>
      <c r="F11" s="194"/>
      <c r="G11" s="261">
        <f>SUM(G7:G10)</f>
        <v>48692</v>
      </c>
      <c r="H11" s="259">
        <f>SUM(H7:H10)</f>
        <v>46593</v>
      </c>
      <c r="I11" s="260">
        <f>SUM(I7:I10)</f>
        <v>36699</v>
      </c>
      <c r="J11" s="168"/>
      <c r="K11" s="261">
        <f>SUM(K7:K10)</f>
        <v>0</v>
      </c>
      <c r="L11" s="259">
        <f>SUM(L7:L10)</f>
        <v>0</v>
      </c>
      <c r="M11" s="260">
        <f>SUM(M7:M10)</f>
        <v>0</v>
      </c>
      <c r="N11" s="194"/>
      <c r="O11" s="261">
        <f>SUM(O7:O10)</f>
        <v>0</v>
      </c>
      <c r="P11" s="260">
        <f>SUM(P7:P10)</f>
        <v>0</v>
      </c>
      <c r="Q11" s="168"/>
      <c r="R11" s="261">
        <f>SUM(R7:R10)</f>
        <v>147926</v>
      </c>
      <c r="S11" s="259">
        <f>SUM(S7:S10)</f>
        <v>142363</v>
      </c>
      <c r="T11" s="262">
        <f>SUM(T7:T10)</f>
        <v>129706</v>
      </c>
      <c r="U11" s="39"/>
    </row>
    <row r="12" spans="1:21" s="9" customFormat="1" ht="15" customHeight="1" x14ac:dyDescent="0.2">
      <c r="A12" s="12"/>
      <c r="B12" s="148" t="s">
        <v>147</v>
      </c>
      <c r="C12" s="150">
        <v>11685</v>
      </c>
      <c r="D12" s="157">
        <v>11539</v>
      </c>
      <c r="E12" s="159">
        <v>5917</v>
      </c>
      <c r="F12" s="193"/>
      <c r="G12" s="154">
        <v>7326</v>
      </c>
      <c r="H12" s="157">
        <v>6755</v>
      </c>
      <c r="I12" s="159">
        <v>10832</v>
      </c>
      <c r="J12" s="167"/>
      <c r="K12" s="154">
        <v>0</v>
      </c>
      <c r="L12" s="157">
        <v>0</v>
      </c>
      <c r="M12" s="159">
        <v>0</v>
      </c>
      <c r="N12" s="193"/>
      <c r="O12" s="154"/>
      <c r="P12" s="159"/>
      <c r="Q12" s="167"/>
      <c r="R12" s="172">
        <f t="shared" si="0"/>
        <v>19011</v>
      </c>
      <c r="S12" s="171">
        <f t="shared" si="1"/>
        <v>18294</v>
      </c>
      <c r="T12" s="242">
        <f>I12+E12+M12+P12</f>
        <v>16749</v>
      </c>
      <c r="U12" s="39"/>
    </row>
    <row r="13" spans="1:21" s="9" customFormat="1" ht="15" customHeight="1" thickBot="1" x14ac:dyDescent="0.25">
      <c r="A13" s="12"/>
      <c r="B13" s="257" t="s">
        <v>16</v>
      </c>
      <c r="C13" s="258">
        <f>SUM(C11:C12)</f>
        <v>110919</v>
      </c>
      <c r="D13" s="259">
        <f>SUM(D11:D12)</f>
        <v>107309</v>
      </c>
      <c r="E13" s="260">
        <f>SUM(E11:E12)</f>
        <v>98924</v>
      </c>
      <c r="F13" s="194"/>
      <c r="G13" s="261">
        <f>SUM(G11:G12)</f>
        <v>56018</v>
      </c>
      <c r="H13" s="259">
        <f>SUM(H11:H12)</f>
        <v>53348</v>
      </c>
      <c r="I13" s="260">
        <f>SUM(I11:I12)</f>
        <v>47531</v>
      </c>
      <c r="J13" s="168"/>
      <c r="K13" s="261">
        <f>SUM(K11:K12)</f>
        <v>0</v>
      </c>
      <c r="L13" s="259">
        <f>SUM(L11:L12)</f>
        <v>0</v>
      </c>
      <c r="M13" s="260">
        <f>SUM(M11:M12)</f>
        <v>0</v>
      </c>
      <c r="N13" s="194"/>
      <c r="O13" s="261">
        <f>SUM(O11:O12)</f>
        <v>0</v>
      </c>
      <c r="P13" s="260">
        <f>SUM(P11:P12)</f>
        <v>0</v>
      </c>
      <c r="Q13" s="168"/>
      <c r="R13" s="261">
        <f>SUM(R11:R12)</f>
        <v>166937</v>
      </c>
      <c r="S13" s="259">
        <f>SUM(S11:S12)</f>
        <v>160657</v>
      </c>
      <c r="T13" s="262">
        <f>SUM(T11:T12)</f>
        <v>146455</v>
      </c>
      <c r="U13" s="39"/>
    </row>
    <row r="14" spans="1:21" s="9" customFormat="1" ht="15" customHeight="1" x14ac:dyDescent="0.2">
      <c r="A14" s="12"/>
      <c r="B14" s="85" t="s">
        <v>53</v>
      </c>
      <c r="C14" s="96">
        <v>0</v>
      </c>
      <c r="D14" s="171">
        <v>0</v>
      </c>
      <c r="E14" s="160">
        <v>0</v>
      </c>
      <c r="F14" s="193"/>
      <c r="G14" s="155">
        <v>0</v>
      </c>
      <c r="H14" s="171">
        <v>0</v>
      </c>
      <c r="I14" s="160">
        <v>0</v>
      </c>
      <c r="J14" s="167"/>
      <c r="K14" s="155">
        <v>39092</v>
      </c>
      <c r="L14" s="171">
        <v>37315</v>
      </c>
      <c r="M14" s="160">
        <v>36649</v>
      </c>
      <c r="N14" s="193"/>
      <c r="O14" s="155"/>
      <c r="P14" s="160"/>
      <c r="Q14" s="167"/>
      <c r="R14" s="172">
        <f t="shared" si="0"/>
        <v>39092</v>
      </c>
      <c r="S14" s="171">
        <f t="shared" si="1"/>
        <v>37315</v>
      </c>
      <c r="T14" s="100">
        <f>E14+I14+M14+P14</f>
        <v>36649</v>
      </c>
      <c r="U14" s="39"/>
    </row>
    <row r="15" spans="1:21" s="9" customFormat="1" ht="15" customHeight="1" x14ac:dyDescent="0.2">
      <c r="A15" s="12"/>
      <c r="B15" s="240" t="s">
        <v>54</v>
      </c>
      <c r="C15" s="241">
        <v>3</v>
      </c>
      <c r="D15" s="255">
        <v>3</v>
      </c>
      <c r="E15" s="290">
        <v>0</v>
      </c>
      <c r="F15" s="193"/>
      <c r="G15" s="153">
        <v>0</v>
      </c>
      <c r="H15" s="255">
        <v>0</v>
      </c>
      <c r="I15" s="256">
        <v>0</v>
      </c>
      <c r="J15" s="167"/>
      <c r="K15" s="153">
        <v>0</v>
      </c>
      <c r="L15" s="255">
        <v>0</v>
      </c>
      <c r="M15" s="256">
        <v>2</v>
      </c>
      <c r="N15" s="193"/>
      <c r="O15" s="153"/>
      <c r="P15" s="256"/>
      <c r="Q15" s="167"/>
      <c r="R15" s="172">
        <f t="shared" si="0"/>
        <v>3</v>
      </c>
      <c r="S15" s="171">
        <f t="shared" si="1"/>
        <v>3</v>
      </c>
      <c r="T15" s="242">
        <f>E15+I15+M15+P15</f>
        <v>2</v>
      </c>
      <c r="U15" s="39"/>
    </row>
    <row r="16" spans="1:21" s="9" customFormat="1" ht="15" customHeight="1" thickBot="1" x14ac:dyDescent="0.25">
      <c r="A16" s="12"/>
      <c r="B16" s="257" t="s">
        <v>55</v>
      </c>
      <c r="C16" s="258">
        <f>SUM(C13:C15)</f>
        <v>110922</v>
      </c>
      <c r="D16" s="259">
        <f>SUM(D13:D15)</f>
        <v>107312</v>
      </c>
      <c r="E16" s="260">
        <f>SUM(E13:E15)</f>
        <v>98924</v>
      </c>
      <c r="F16" s="194"/>
      <c r="G16" s="261">
        <f>SUM(G13:G15)</f>
        <v>56018</v>
      </c>
      <c r="H16" s="259">
        <f>SUM(H13:H15)</f>
        <v>53348</v>
      </c>
      <c r="I16" s="260">
        <f>SUM(I13:I15)</f>
        <v>47531</v>
      </c>
      <c r="J16" s="168"/>
      <c r="K16" s="261">
        <f>SUM(K13:K15)</f>
        <v>39092</v>
      </c>
      <c r="L16" s="259">
        <f>SUM(L13:L15)</f>
        <v>37315</v>
      </c>
      <c r="M16" s="260">
        <f>SUM(M13:M15)</f>
        <v>36651</v>
      </c>
      <c r="N16" s="194"/>
      <c r="O16" s="261">
        <f>SUM(O13:O15)</f>
        <v>0</v>
      </c>
      <c r="P16" s="260">
        <f>SUM(P13:P15)</f>
        <v>0</v>
      </c>
      <c r="Q16" s="168"/>
      <c r="R16" s="261">
        <f>SUM(R13:R15)</f>
        <v>206032</v>
      </c>
      <c r="S16" s="259">
        <f>SUM(S13:S15)</f>
        <v>197975</v>
      </c>
      <c r="T16" s="262">
        <f>SUM(T13:T15)</f>
        <v>183106</v>
      </c>
      <c r="U16" s="39"/>
    </row>
    <row r="17" spans="1:22" s="9" customFormat="1" ht="15" customHeight="1" x14ac:dyDescent="0.2">
      <c r="A17" s="12"/>
      <c r="B17" s="85" t="s">
        <v>148</v>
      </c>
      <c r="C17" s="96">
        <v>-15422</v>
      </c>
      <c r="D17" s="96">
        <v>-13926</v>
      </c>
      <c r="E17" s="160">
        <v>-14470</v>
      </c>
      <c r="F17" s="193"/>
      <c r="G17" s="155">
        <v>-2161</v>
      </c>
      <c r="H17" s="96">
        <v>-142</v>
      </c>
      <c r="I17" s="160">
        <v>-2144</v>
      </c>
      <c r="J17" s="167"/>
      <c r="K17" s="155">
        <v>-29193</v>
      </c>
      <c r="L17" s="96">
        <v>-27889</v>
      </c>
      <c r="M17" s="160">
        <v>-27153</v>
      </c>
      <c r="N17" s="193"/>
      <c r="O17" s="155">
        <v>-2495</v>
      </c>
      <c r="P17" s="160">
        <v>-2502</v>
      </c>
      <c r="Q17" s="167"/>
      <c r="R17" s="172">
        <f t="shared" si="0"/>
        <v>-49271</v>
      </c>
      <c r="S17" s="96"/>
      <c r="T17" s="100">
        <f>E17+I17+M17+P17</f>
        <v>-46269</v>
      </c>
      <c r="U17" s="39"/>
    </row>
    <row r="18" spans="1:22" s="9" customFormat="1" ht="15" customHeight="1" thickBot="1" x14ac:dyDescent="0.25">
      <c r="A18" s="12"/>
      <c r="B18" s="257" t="s">
        <v>57</v>
      </c>
      <c r="C18" s="258">
        <f>SUM(C16:C17)</f>
        <v>95500</v>
      </c>
      <c r="D18" s="258">
        <f>SUM(D16:D17)</f>
        <v>93386</v>
      </c>
      <c r="E18" s="260">
        <f>SUM(E16:E17)</f>
        <v>84454</v>
      </c>
      <c r="F18" s="194"/>
      <c r="G18" s="261">
        <f>SUM(G16:G17)</f>
        <v>53857</v>
      </c>
      <c r="H18" s="258">
        <f>SUM(H16:H17)</f>
        <v>53206</v>
      </c>
      <c r="I18" s="260">
        <f>SUM(I16:I17)</f>
        <v>45387</v>
      </c>
      <c r="J18" s="168"/>
      <c r="K18" s="261">
        <f>SUM(K16:K17)</f>
        <v>9899</v>
      </c>
      <c r="L18" s="258">
        <f>SUM(L16:L17)</f>
        <v>9426</v>
      </c>
      <c r="M18" s="260">
        <f>SUM(M16:M17)</f>
        <v>9498</v>
      </c>
      <c r="N18" s="194"/>
      <c r="O18" s="261">
        <f>SUM(O16:O17)</f>
        <v>-2495</v>
      </c>
      <c r="P18" s="260">
        <f>SUM(P16:P17)</f>
        <v>-2502</v>
      </c>
      <c r="Q18" s="168"/>
      <c r="R18" s="261">
        <f>SUM(R16:R17)</f>
        <v>156761</v>
      </c>
      <c r="S18" s="258"/>
      <c r="T18" s="262">
        <f>SUM(T16:T17)</f>
        <v>136837</v>
      </c>
      <c r="U18" s="39"/>
    </row>
    <row r="19" spans="1:22" s="9" customFormat="1" ht="15" customHeight="1" x14ac:dyDescent="0.2">
      <c r="A19" s="12"/>
      <c r="B19" s="149"/>
      <c r="C19" s="151"/>
      <c r="D19" s="151"/>
      <c r="E19" s="161"/>
      <c r="F19" s="194"/>
      <c r="G19" s="156"/>
      <c r="H19" s="151"/>
      <c r="I19" s="161"/>
      <c r="J19" s="168"/>
      <c r="K19" s="156"/>
      <c r="L19" s="151"/>
      <c r="M19" s="161"/>
      <c r="N19" s="194"/>
      <c r="O19" s="156"/>
      <c r="P19" s="161"/>
      <c r="Q19" s="168"/>
      <c r="R19" s="156"/>
      <c r="S19" s="151"/>
      <c r="T19" s="152"/>
      <c r="U19" s="39"/>
    </row>
    <row r="20" spans="1:22" s="9" customFormat="1" ht="15" customHeight="1" x14ac:dyDescent="0.2">
      <c r="A20" s="12"/>
      <c r="B20" s="240" t="s">
        <v>59</v>
      </c>
      <c r="C20" s="241">
        <v>-55106</v>
      </c>
      <c r="D20" s="241">
        <v>-53337</v>
      </c>
      <c r="E20" s="290">
        <v>-51768</v>
      </c>
      <c r="F20" s="193"/>
      <c r="G20" s="153">
        <v>-7348</v>
      </c>
      <c r="H20" s="241">
        <v>-6980</v>
      </c>
      <c r="I20" s="290">
        <v>-5867</v>
      </c>
      <c r="J20" s="167"/>
      <c r="K20" s="153">
        <v>-3080</v>
      </c>
      <c r="L20" s="241">
        <v>-2954</v>
      </c>
      <c r="M20" s="256">
        <v>-3121</v>
      </c>
      <c r="N20" s="193"/>
      <c r="O20" s="153">
        <v>-1522</v>
      </c>
      <c r="P20" s="290">
        <v>-1445</v>
      </c>
      <c r="Q20" s="167"/>
      <c r="R20" s="155">
        <f>C20+G20+K20+O20</f>
        <v>-67056</v>
      </c>
      <c r="S20" s="241"/>
      <c r="T20" s="242">
        <f>E20+I20+M20+P20</f>
        <v>-62201</v>
      </c>
      <c r="U20" s="39"/>
    </row>
    <row r="21" spans="1:22" s="9" customFormat="1" ht="15" customHeight="1" thickBot="1" x14ac:dyDescent="0.25">
      <c r="A21" s="12"/>
      <c r="B21" s="257" t="s">
        <v>149</v>
      </c>
      <c r="C21" s="258">
        <f>SUM(C18:C20)</f>
        <v>40394</v>
      </c>
      <c r="D21" s="258">
        <f>SUM(D18:D20)</f>
        <v>40049</v>
      </c>
      <c r="E21" s="260">
        <f>SUM(E18:E20)</f>
        <v>32686</v>
      </c>
      <c r="F21" s="194"/>
      <c r="G21" s="261">
        <f>SUM(G18:G20)</f>
        <v>46509</v>
      </c>
      <c r="H21" s="258">
        <f>SUM(H18:H20)</f>
        <v>46226</v>
      </c>
      <c r="I21" s="260">
        <f>SUM(I18:I20)</f>
        <v>39520</v>
      </c>
      <c r="J21" s="168"/>
      <c r="K21" s="261">
        <f>SUM(K18:K20)</f>
        <v>6819</v>
      </c>
      <c r="L21" s="258">
        <f>SUM(L18:L20)</f>
        <v>6472</v>
      </c>
      <c r="M21" s="260">
        <f>SUM(M18:M20)</f>
        <v>6377</v>
      </c>
      <c r="N21" s="194"/>
      <c r="O21" s="261">
        <f>SUM(O18:O20)</f>
        <v>-4017</v>
      </c>
      <c r="P21" s="260">
        <f>SUM(P18:P20)</f>
        <v>-3947</v>
      </c>
      <c r="Q21" s="168"/>
      <c r="R21" s="261">
        <f>SUM(R18:R20)</f>
        <v>89705</v>
      </c>
      <c r="S21" s="258"/>
      <c r="T21" s="262">
        <f>SUM(T18:T20)</f>
        <v>74636</v>
      </c>
      <c r="U21" s="39"/>
    </row>
    <row r="22" spans="1:22" s="9" customFormat="1" ht="15" customHeight="1" x14ac:dyDescent="0.2">
      <c r="A22" s="12"/>
      <c r="B22" s="149"/>
      <c r="C22" s="151"/>
      <c r="D22" s="151"/>
      <c r="E22" s="161"/>
      <c r="F22" s="194"/>
      <c r="G22" s="156"/>
      <c r="H22" s="151"/>
      <c r="I22" s="161"/>
      <c r="J22" s="168"/>
      <c r="K22" s="156"/>
      <c r="L22" s="151"/>
      <c r="M22" s="161"/>
      <c r="N22" s="194"/>
      <c r="O22" s="156"/>
      <c r="P22" s="161"/>
      <c r="Q22" s="168"/>
      <c r="R22" s="156"/>
      <c r="S22" s="151"/>
      <c r="T22" s="152"/>
      <c r="U22" s="39"/>
    </row>
    <row r="23" spans="1:22" s="9" customFormat="1" ht="15" customHeight="1" x14ac:dyDescent="0.2">
      <c r="A23" s="12"/>
      <c r="B23" s="85" t="s">
        <v>58</v>
      </c>
      <c r="C23" s="96">
        <v>-32402</v>
      </c>
      <c r="D23" s="96">
        <v>-31714</v>
      </c>
      <c r="E23" s="160">
        <v>-30088</v>
      </c>
      <c r="F23" s="193"/>
      <c r="G23" s="155">
        <v>-8517</v>
      </c>
      <c r="H23" s="96">
        <v>-8505</v>
      </c>
      <c r="I23" s="160">
        <v>-8448</v>
      </c>
      <c r="J23" s="167"/>
      <c r="K23" s="155">
        <v>0</v>
      </c>
      <c r="L23" s="96">
        <v>0</v>
      </c>
      <c r="M23" s="160">
        <v>0</v>
      </c>
      <c r="N23" s="193"/>
      <c r="O23" s="155">
        <v>0</v>
      </c>
      <c r="P23" s="160">
        <v>0</v>
      </c>
      <c r="Q23" s="167"/>
      <c r="R23" s="155">
        <f>C23+G23+K23+O23</f>
        <v>-40919</v>
      </c>
      <c r="S23" s="96"/>
      <c r="T23" s="100">
        <f>E23+I23+M23+P23</f>
        <v>-38536</v>
      </c>
      <c r="U23" s="39"/>
    </row>
    <row r="24" spans="1:22" s="9" customFormat="1" ht="15" customHeight="1" thickBot="1" x14ac:dyDescent="0.25">
      <c r="A24" s="12"/>
      <c r="B24" s="257" t="s">
        <v>150</v>
      </c>
      <c r="C24" s="258">
        <f>SUM(C21:C23)</f>
        <v>7992</v>
      </c>
      <c r="D24" s="258">
        <f>SUM(D21:D23)</f>
        <v>8335</v>
      </c>
      <c r="E24" s="260">
        <f>SUM(E21:E23)</f>
        <v>2598</v>
      </c>
      <c r="F24" s="194"/>
      <c r="G24" s="261">
        <f>SUM(G21:G23)</f>
        <v>37992</v>
      </c>
      <c r="H24" s="258">
        <f>SUM(H21:H23)</f>
        <v>37721</v>
      </c>
      <c r="I24" s="260">
        <f>SUM(I21:I23)</f>
        <v>31072</v>
      </c>
      <c r="J24" s="168"/>
      <c r="K24" s="261">
        <f>SUM(K21:K23)</f>
        <v>6819</v>
      </c>
      <c r="L24" s="258">
        <f>SUM(L21:L23)</f>
        <v>6472</v>
      </c>
      <c r="M24" s="260">
        <f>SUM(M21:M23)</f>
        <v>6377</v>
      </c>
      <c r="N24" s="194"/>
      <c r="O24" s="261">
        <f>SUM(O21:O23)</f>
        <v>-4017</v>
      </c>
      <c r="P24" s="260">
        <f>SUM(P21:P23)</f>
        <v>-3947</v>
      </c>
      <c r="Q24" s="168"/>
      <c r="R24" s="261">
        <f>SUM(R21:R23)</f>
        <v>48786</v>
      </c>
      <c r="S24" s="258"/>
      <c r="T24" s="262">
        <f>SUM(T21:T23)</f>
        <v>36100</v>
      </c>
      <c r="U24" s="39"/>
    </row>
    <row r="25" spans="1:22" s="9" customFormat="1" ht="15" customHeight="1" x14ac:dyDescent="0.2">
      <c r="A25" s="12"/>
      <c r="B25" s="85" t="s">
        <v>60</v>
      </c>
      <c r="C25" s="96"/>
      <c r="D25" s="96"/>
      <c r="E25" s="160"/>
      <c r="F25" s="193"/>
      <c r="G25" s="155"/>
      <c r="H25" s="96"/>
      <c r="I25" s="160"/>
      <c r="J25" s="167"/>
      <c r="K25" s="155"/>
      <c r="L25" s="96"/>
      <c r="M25" s="160"/>
      <c r="N25" s="193"/>
      <c r="O25" s="155"/>
      <c r="P25" s="160"/>
      <c r="Q25" s="167"/>
      <c r="R25" s="155">
        <v>-22754</v>
      </c>
      <c r="S25" s="96"/>
      <c r="T25" s="100">
        <v>-20523</v>
      </c>
      <c r="U25" s="39"/>
    </row>
    <row r="26" spans="1:22" s="9" customFormat="1" ht="15" customHeight="1" x14ac:dyDescent="0.2">
      <c r="A26" s="12"/>
      <c r="B26" s="85" t="s">
        <v>61</v>
      </c>
      <c r="C26" s="96"/>
      <c r="D26" s="96"/>
      <c r="E26" s="160"/>
      <c r="F26" s="193"/>
      <c r="G26" s="155"/>
      <c r="H26" s="96"/>
      <c r="I26" s="160"/>
      <c r="J26" s="167"/>
      <c r="K26" s="155"/>
      <c r="L26" s="96"/>
      <c r="M26" s="160"/>
      <c r="N26" s="193"/>
      <c r="O26" s="155"/>
      <c r="P26" s="160"/>
      <c r="Q26" s="167"/>
      <c r="R26" s="96">
        <v>13540</v>
      </c>
      <c r="S26" s="96"/>
      <c r="T26" s="100">
        <v>4406</v>
      </c>
      <c r="U26" s="39"/>
      <c r="V26" s="300"/>
    </row>
    <row r="27" spans="1:22" s="9" customFormat="1" ht="15" customHeight="1" x14ac:dyDescent="0.2">
      <c r="A27" s="12"/>
      <c r="B27" s="85" t="s">
        <v>62</v>
      </c>
      <c r="C27" s="96"/>
      <c r="D27" s="96"/>
      <c r="E27" s="160"/>
      <c r="F27" s="193"/>
      <c r="G27" s="155"/>
      <c r="H27" s="96"/>
      <c r="I27" s="160"/>
      <c r="J27" s="167"/>
      <c r="K27" s="155"/>
      <c r="L27" s="96"/>
      <c r="M27" s="160"/>
      <c r="N27" s="193"/>
      <c r="O27" s="155"/>
      <c r="P27" s="160"/>
      <c r="Q27" s="167"/>
      <c r="R27" s="96">
        <v>-9552</v>
      </c>
      <c r="S27" s="96"/>
      <c r="T27" s="100">
        <v>-4672</v>
      </c>
      <c r="U27" s="39"/>
      <c r="V27" s="300"/>
    </row>
    <row r="28" spans="1:22" s="9" customFormat="1" ht="15" customHeight="1" x14ac:dyDescent="0.2">
      <c r="A28" s="12"/>
      <c r="B28" s="240" t="s">
        <v>63</v>
      </c>
      <c r="C28" s="241"/>
      <c r="D28" s="241"/>
      <c r="E28" s="256"/>
      <c r="F28" s="193"/>
      <c r="G28" s="153"/>
      <c r="H28" s="241"/>
      <c r="I28" s="256"/>
      <c r="J28" s="167"/>
      <c r="K28" s="153"/>
      <c r="L28" s="241"/>
      <c r="M28" s="256"/>
      <c r="N28" s="193"/>
      <c r="O28" s="153"/>
      <c r="P28" s="256"/>
      <c r="Q28" s="167"/>
      <c r="R28" s="153">
        <v>-1065</v>
      </c>
      <c r="S28" s="241"/>
      <c r="T28" s="242">
        <v>-1064</v>
      </c>
      <c r="U28" s="39"/>
    </row>
    <row r="29" spans="1:22" s="9" customFormat="1" ht="15" customHeight="1" thickBot="1" x14ac:dyDescent="0.25">
      <c r="A29" s="12"/>
      <c r="B29" s="257" t="s">
        <v>64</v>
      </c>
      <c r="C29" s="263"/>
      <c r="D29" s="263"/>
      <c r="E29" s="264"/>
      <c r="F29" s="193"/>
      <c r="G29" s="265"/>
      <c r="H29" s="263"/>
      <c r="I29" s="264"/>
      <c r="J29" s="167"/>
      <c r="K29" s="265"/>
      <c r="L29" s="263"/>
      <c r="M29" s="264"/>
      <c r="N29" s="193"/>
      <c r="O29" s="265"/>
      <c r="P29" s="264"/>
      <c r="Q29" s="167"/>
      <c r="R29" s="261">
        <f>SUM(R24:R28)</f>
        <v>28955</v>
      </c>
      <c r="S29" s="263"/>
      <c r="T29" s="262">
        <f>SUM(T24:T28)</f>
        <v>14247</v>
      </c>
      <c r="U29" s="39"/>
    </row>
    <row r="30" spans="1:22" s="9" customFormat="1" ht="15" customHeight="1" x14ac:dyDescent="0.2">
      <c r="A30" s="12"/>
      <c r="B30" s="85" t="s">
        <v>65</v>
      </c>
      <c r="C30" s="96"/>
      <c r="D30" s="96"/>
      <c r="E30" s="160"/>
      <c r="F30" s="193"/>
      <c r="G30" s="155"/>
      <c r="H30" s="96"/>
      <c r="I30" s="160"/>
      <c r="J30" s="167"/>
      <c r="K30" s="155"/>
      <c r="L30" s="96"/>
      <c r="M30" s="160"/>
      <c r="N30" s="193"/>
      <c r="O30" s="155"/>
      <c r="P30" s="160"/>
      <c r="Q30" s="167"/>
      <c r="R30" s="155">
        <v>2150</v>
      </c>
      <c r="S30" s="96"/>
      <c r="T30" s="100">
        <v>1297</v>
      </c>
      <c r="U30" s="39"/>
    </row>
    <row r="31" spans="1:22" s="9" customFormat="1" ht="15" customHeight="1" x14ac:dyDescent="0.2">
      <c r="A31" s="12"/>
      <c r="B31" s="240" t="s">
        <v>66</v>
      </c>
      <c r="C31" s="241"/>
      <c r="D31" s="241"/>
      <c r="E31" s="256"/>
      <c r="F31" s="193"/>
      <c r="G31" s="153"/>
      <c r="H31" s="241"/>
      <c r="I31" s="256"/>
      <c r="J31" s="167"/>
      <c r="K31" s="153"/>
      <c r="L31" s="241"/>
      <c r="M31" s="256"/>
      <c r="N31" s="193"/>
      <c r="O31" s="153"/>
      <c r="P31" s="256"/>
      <c r="Q31" s="167"/>
      <c r="R31" s="153">
        <v>-5592</v>
      </c>
      <c r="S31" s="241"/>
      <c r="T31" s="242">
        <v>-1558</v>
      </c>
      <c r="U31" s="39"/>
    </row>
    <row r="32" spans="1:22" s="9" customFormat="1" ht="15" customHeight="1" thickBot="1" x14ac:dyDescent="0.25">
      <c r="A32" s="12"/>
      <c r="B32" s="257" t="s">
        <v>67</v>
      </c>
      <c r="C32" s="263"/>
      <c r="D32" s="263"/>
      <c r="E32" s="264"/>
      <c r="F32" s="193"/>
      <c r="G32" s="265"/>
      <c r="H32" s="263"/>
      <c r="I32" s="264"/>
      <c r="J32" s="167"/>
      <c r="K32" s="265"/>
      <c r="L32" s="263"/>
      <c r="M32" s="264"/>
      <c r="N32" s="193"/>
      <c r="O32" s="265"/>
      <c r="P32" s="264"/>
      <c r="Q32" s="167"/>
      <c r="R32" s="261">
        <f>SUM(R30:R31)</f>
        <v>-3442</v>
      </c>
      <c r="S32" s="263"/>
      <c r="T32" s="262">
        <f>SUM(T30:T31)</f>
        <v>-261</v>
      </c>
      <c r="U32" s="39"/>
    </row>
    <row r="33" spans="1:21" s="9" customFormat="1" ht="15" customHeight="1" thickBot="1" x14ac:dyDescent="0.25">
      <c r="A33" s="12"/>
      <c r="B33" s="257" t="s">
        <v>68</v>
      </c>
      <c r="C33" s="263"/>
      <c r="D33" s="263"/>
      <c r="E33" s="264"/>
      <c r="F33" s="193"/>
      <c r="G33" s="265"/>
      <c r="H33" s="263"/>
      <c r="I33" s="264"/>
      <c r="J33" s="167"/>
      <c r="K33" s="265"/>
      <c r="L33" s="263"/>
      <c r="M33" s="264"/>
      <c r="N33" s="193"/>
      <c r="O33" s="265"/>
      <c r="P33" s="264"/>
      <c r="Q33" s="167"/>
      <c r="R33" s="261">
        <f>+R29+R32</f>
        <v>25513</v>
      </c>
      <c r="S33" s="263"/>
      <c r="T33" s="262">
        <f>+T29+T32</f>
        <v>13986</v>
      </c>
      <c r="U33" s="39"/>
    </row>
    <row r="34" spans="1:21" s="9" customFormat="1" ht="15" customHeight="1" x14ac:dyDescent="0.2">
      <c r="A34" s="12"/>
      <c r="B34" s="85" t="s">
        <v>69</v>
      </c>
      <c r="C34" s="96"/>
      <c r="D34" s="96"/>
      <c r="E34" s="160"/>
      <c r="F34" s="193"/>
      <c r="G34" s="155"/>
      <c r="H34" s="96"/>
      <c r="I34" s="160"/>
      <c r="J34" s="167"/>
      <c r="K34" s="155"/>
      <c r="L34" s="96"/>
      <c r="M34" s="160"/>
      <c r="N34" s="193"/>
      <c r="O34" s="155"/>
      <c r="P34" s="160"/>
      <c r="Q34" s="167"/>
      <c r="R34" s="155">
        <v>-7751</v>
      </c>
      <c r="S34" s="96"/>
      <c r="T34" s="100">
        <v>-3747</v>
      </c>
      <c r="U34" s="39"/>
    </row>
    <row r="35" spans="1:21" s="5" customFormat="1" ht="15" customHeight="1" thickBot="1" x14ac:dyDescent="0.25">
      <c r="A35" s="22"/>
      <c r="B35" s="91" t="s">
        <v>70</v>
      </c>
      <c r="C35" s="97"/>
      <c r="D35" s="97"/>
      <c r="E35" s="162"/>
      <c r="F35" s="194"/>
      <c r="G35" s="163"/>
      <c r="H35" s="97"/>
      <c r="I35" s="162"/>
      <c r="J35" s="168"/>
      <c r="K35" s="163"/>
      <c r="L35" s="97"/>
      <c r="M35" s="162"/>
      <c r="N35" s="194"/>
      <c r="O35" s="163"/>
      <c r="P35" s="162"/>
      <c r="Q35" s="168"/>
      <c r="R35" s="163">
        <f>SUM(R33:R34)</f>
        <v>17762</v>
      </c>
      <c r="S35" s="97"/>
      <c r="T35" s="101">
        <f>SUM(T33:T34)</f>
        <v>10239</v>
      </c>
      <c r="U35" s="40"/>
    </row>
    <row r="36" spans="1:21" s="36" customFormat="1" x14ac:dyDescent="0.25">
      <c r="A36" s="2"/>
      <c r="B36" s="45"/>
      <c r="C36" s="45"/>
      <c r="D36" s="45"/>
      <c r="E36" s="45"/>
      <c r="F36" s="195"/>
      <c r="G36" s="45"/>
      <c r="H36" s="45"/>
      <c r="I36" s="45"/>
      <c r="J36" s="45"/>
      <c r="K36" s="45"/>
      <c r="L36" s="45"/>
      <c r="M36" s="45"/>
      <c r="N36" s="195"/>
      <c r="O36" s="45"/>
      <c r="P36" s="45"/>
      <c r="Q36" s="45"/>
      <c r="R36" s="45"/>
      <c r="S36" s="45"/>
      <c r="T36" s="45"/>
    </row>
    <row r="40" spans="1:21" x14ac:dyDescent="0.25">
      <c r="R40" s="41"/>
    </row>
  </sheetData>
  <mergeCells count="7">
    <mergeCell ref="R4:T4"/>
    <mergeCell ref="B1:K1"/>
    <mergeCell ref="B4:B6"/>
    <mergeCell ref="C4:E4"/>
    <mergeCell ref="G4:I4"/>
    <mergeCell ref="K4:M4"/>
    <mergeCell ref="O4:P4"/>
  </mergeCells>
  <pageMargins left="0.43307086614173229" right="0.23622047244094491" top="0.74803149606299213" bottom="0.74803149606299213" header="0.31496062992125984" footer="0.31496062992125984"/>
  <pageSetup paperSize="9" scale="72" orientation="landscape" r:id="rId1"/>
  <headerFooter>
    <oddHeader>&amp;L       &amp;G</oddHeader>
    <oddFooter>&amp;L© 2022 Software AG. All rights reserved.&amp;C&amp;P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9">
    <pageSetUpPr fitToPage="1"/>
  </sheetPr>
  <dimension ref="A1:F19"/>
  <sheetViews>
    <sheetView showGridLines="0" zoomScale="130" zoomScaleNormal="130" workbookViewId="0"/>
  </sheetViews>
  <sheetFormatPr defaultColWidth="9.140625" defaultRowHeight="14.25" x14ac:dyDescent="0.2"/>
  <cols>
    <col min="1" max="1" width="3.5703125" style="2" customWidth="1"/>
    <col min="2" max="2" width="78.140625" style="2" customWidth="1"/>
    <col min="3" max="6" width="12.85546875" style="2" customWidth="1"/>
    <col min="7" max="16384" width="9.140625" style="2"/>
  </cols>
  <sheetData>
    <row r="1" spans="1:6" s="14" customFormat="1" ht="15.75" x14ac:dyDescent="0.25">
      <c r="B1" s="177" t="str">
        <f>+'Table of contents'!C19</f>
        <v>Statement of Comprehensive Income for the Three Months Ended March 31, 2022 and 2021</v>
      </c>
      <c r="C1" s="26"/>
      <c r="D1" s="26"/>
      <c r="E1" s="26"/>
      <c r="F1" s="26"/>
    </row>
    <row r="2" spans="1:6" s="14" customFormat="1" ht="15.75" x14ac:dyDescent="0.25">
      <c r="B2" s="147" t="s">
        <v>10</v>
      </c>
      <c r="C2" s="26"/>
      <c r="D2" s="26"/>
      <c r="E2" s="26"/>
      <c r="F2" s="26"/>
    </row>
    <row r="3" spans="1:6" s="9" customFormat="1" ht="11.25" x14ac:dyDescent="0.2">
      <c r="A3" s="12"/>
      <c r="B3" s="24"/>
      <c r="C3" s="28"/>
      <c r="D3" s="28"/>
      <c r="E3" s="28"/>
      <c r="F3" s="28"/>
    </row>
    <row r="4" spans="1:6" s="9" customFormat="1" ht="12" thickBot="1" x14ac:dyDescent="0.25">
      <c r="A4" s="12"/>
      <c r="B4" s="88" t="s">
        <v>52</v>
      </c>
      <c r="C4" s="146" t="s">
        <v>187</v>
      </c>
      <c r="D4" s="146" t="s">
        <v>188</v>
      </c>
    </row>
    <row r="5" spans="1:6" s="9" customFormat="1" ht="15" customHeight="1" thickTop="1" thickBot="1" x14ac:dyDescent="0.25">
      <c r="A5" s="12"/>
      <c r="B5" s="186" t="s">
        <v>70</v>
      </c>
      <c r="C5" s="187">
        <v>17762</v>
      </c>
      <c r="D5" s="188">
        <v>10239</v>
      </c>
    </row>
    <row r="6" spans="1:6" s="9" customFormat="1" ht="15" customHeight="1" x14ac:dyDescent="0.2">
      <c r="A6" s="12"/>
      <c r="B6" s="85" t="s">
        <v>151</v>
      </c>
      <c r="C6" s="96">
        <v>18659</v>
      </c>
      <c r="D6" s="100">
        <v>37244</v>
      </c>
    </row>
    <row r="7" spans="1:6" s="9" customFormat="1" ht="15" customHeight="1" x14ac:dyDescent="0.2">
      <c r="A7" s="12"/>
      <c r="B7" s="240" t="s">
        <v>152</v>
      </c>
      <c r="C7" s="96">
        <v>-445</v>
      </c>
      <c r="D7" s="242">
        <v>1008</v>
      </c>
    </row>
    <row r="8" spans="1:6" s="9" customFormat="1" ht="15" customHeight="1" x14ac:dyDescent="0.2">
      <c r="A8" s="12"/>
      <c r="B8" s="240" t="s">
        <v>153</v>
      </c>
      <c r="C8" s="96">
        <v>0</v>
      </c>
      <c r="D8" s="242">
        <v>1</v>
      </c>
    </row>
    <row r="9" spans="1:6" s="27" customFormat="1" ht="25.15" customHeight="1" thickBot="1" x14ac:dyDescent="0.25">
      <c r="A9" s="28"/>
      <c r="B9" s="266" t="s">
        <v>154</v>
      </c>
      <c r="C9" s="258">
        <f>SUM(C6:C8)</f>
        <v>18214</v>
      </c>
      <c r="D9" s="262">
        <f>SUM(D6:D8)</f>
        <v>38253</v>
      </c>
    </row>
    <row r="10" spans="1:6" s="9" customFormat="1" ht="24" customHeight="1" x14ac:dyDescent="0.2">
      <c r="A10" s="12"/>
      <c r="B10" s="178" t="s">
        <v>155</v>
      </c>
      <c r="C10" s="96">
        <v>-210</v>
      </c>
      <c r="D10" s="291">
        <v>-122</v>
      </c>
    </row>
    <row r="11" spans="1:6" s="9" customFormat="1" ht="15" customHeight="1" x14ac:dyDescent="0.2">
      <c r="A11" s="12"/>
      <c r="B11" s="85" t="s">
        <v>156</v>
      </c>
      <c r="C11" s="96">
        <v>170</v>
      </c>
      <c r="D11" s="292">
        <v>-1764</v>
      </c>
    </row>
    <row r="12" spans="1:6" s="9" customFormat="1" ht="15" customHeight="1" thickBot="1" x14ac:dyDescent="0.25">
      <c r="A12" s="12"/>
      <c r="B12" s="257" t="s">
        <v>157</v>
      </c>
      <c r="C12" s="258">
        <f>SUM(C10:C11)</f>
        <v>-40</v>
      </c>
      <c r="D12" s="262">
        <f>SUM(D10:D11)</f>
        <v>-1886</v>
      </c>
    </row>
    <row r="13" spans="1:6" s="9" customFormat="1" ht="15" customHeight="1" thickBot="1" x14ac:dyDescent="0.25">
      <c r="A13" s="12"/>
      <c r="B13" s="143" t="s">
        <v>158</v>
      </c>
      <c r="C13" s="164">
        <f>C9+C12</f>
        <v>18174</v>
      </c>
      <c r="D13" s="183">
        <f>D9+D12</f>
        <v>36367</v>
      </c>
    </row>
    <row r="14" spans="1:6" s="9" customFormat="1" ht="15" customHeight="1" thickBot="1" x14ac:dyDescent="0.25">
      <c r="A14" s="12"/>
      <c r="B14" s="179" t="s">
        <v>159</v>
      </c>
      <c r="C14" s="180">
        <f>+C13+C5</f>
        <v>35936</v>
      </c>
      <c r="D14" s="182">
        <f>D5+D13</f>
        <v>46606</v>
      </c>
    </row>
    <row r="15" spans="1:6" s="27" customFormat="1" ht="15" customHeight="1" x14ac:dyDescent="0.2">
      <c r="A15" s="28"/>
      <c r="B15" s="85" t="s">
        <v>71</v>
      </c>
      <c r="C15" s="181">
        <f>+C14-C16</f>
        <v>35800</v>
      </c>
      <c r="D15" s="292">
        <v>46535</v>
      </c>
    </row>
    <row r="16" spans="1:6" s="9" customFormat="1" ht="15" customHeight="1" x14ac:dyDescent="0.2">
      <c r="A16" s="12"/>
      <c r="B16" s="240" t="s">
        <v>72</v>
      </c>
      <c r="C16" s="241">
        <v>136</v>
      </c>
      <c r="D16" s="293">
        <v>71</v>
      </c>
    </row>
    <row r="17" spans="1:6" s="9" customFormat="1" ht="11.25" x14ac:dyDescent="0.2">
      <c r="A17" s="12"/>
      <c r="B17" s="23"/>
      <c r="C17" s="29"/>
      <c r="D17" s="29"/>
      <c r="E17" s="29"/>
      <c r="F17" s="29"/>
    </row>
    <row r="18" spans="1:6" x14ac:dyDescent="0.2">
      <c r="C18" s="41"/>
      <c r="D18" s="41"/>
    </row>
    <row r="19" spans="1:6" x14ac:dyDescent="0.2">
      <c r="E19" s="41"/>
    </row>
  </sheetData>
  <pageMargins left="0.43307086614173229" right="0.23622047244094491" top="0.74803149606299213" bottom="0.74803149606299213" header="0.31496062992125984" footer="0.31496062992125984"/>
  <pageSetup paperSize="9" orientation="landscape" r:id="rId1"/>
  <headerFooter>
    <oddHeader>&amp;L       &amp;G</oddHeader>
    <oddFooter>&amp;L© 2022 Software AG. All rights reserved.&amp;C&amp;P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0">
    <pageSetUpPr fitToPage="1"/>
  </sheetPr>
  <dimension ref="B1:K25"/>
  <sheetViews>
    <sheetView showGridLines="0" zoomScaleNormal="100" workbookViewId="0"/>
  </sheetViews>
  <sheetFormatPr defaultColWidth="11.42578125" defaultRowHeight="14.25" x14ac:dyDescent="0.2"/>
  <cols>
    <col min="1" max="1" width="2.7109375" style="2" customWidth="1"/>
    <col min="2" max="2" width="14.28515625" style="2" customWidth="1"/>
    <col min="3" max="16384" width="11.42578125" style="2"/>
  </cols>
  <sheetData>
    <row r="1" spans="2:11" x14ac:dyDescent="0.2">
      <c r="K1" s="7"/>
    </row>
    <row r="9" spans="2:11" ht="18" x14ac:dyDescent="0.25">
      <c r="B9" s="50" t="s">
        <v>160</v>
      </c>
    </row>
    <row r="10" spans="2:11" ht="18" x14ac:dyDescent="0.25">
      <c r="B10" s="51" t="s">
        <v>161</v>
      </c>
      <c r="C10" s="45"/>
      <c r="D10" s="45"/>
      <c r="E10" s="45"/>
      <c r="F10" s="45"/>
    </row>
    <row r="11" spans="2:11" ht="18" x14ac:dyDescent="0.25">
      <c r="B11" s="51" t="s">
        <v>162</v>
      </c>
      <c r="C11" s="45"/>
      <c r="D11" s="45"/>
      <c r="E11" s="45"/>
      <c r="F11" s="45"/>
    </row>
    <row r="12" spans="2:11" ht="18" x14ac:dyDescent="0.25">
      <c r="B12" s="51" t="s">
        <v>163</v>
      </c>
      <c r="C12" s="45"/>
      <c r="D12" s="45"/>
      <c r="E12" s="45"/>
      <c r="F12" s="45"/>
    </row>
    <row r="13" spans="2:11" x14ac:dyDescent="0.2">
      <c r="B13" s="45"/>
      <c r="C13" s="45"/>
      <c r="D13" s="45"/>
      <c r="E13" s="45"/>
      <c r="F13" s="45"/>
    </row>
    <row r="14" spans="2:11" ht="18" x14ac:dyDescent="0.25">
      <c r="B14" s="51"/>
      <c r="C14" s="45"/>
      <c r="D14" s="45"/>
      <c r="E14" s="45"/>
      <c r="F14" s="45"/>
    </row>
    <row r="15" spans="2:11" ht="18" x14ac:dyDescent="0.25">
      <c r="B15" s="51"/>
      <c r="C15" s="45"/>
      <c r="D15" s="45"/>
      <c r="E15" s="45"/>
      <c r="F15" s="45"/>
    </row>
    <row r="16" spans="2:11" ht="18" x14ac:dyDescent="0.25">
      <c r="B16" s="51" t="s">
        <v>164</v>
      </c>
      <c r="C16" s="51" t="s">
        <v>165</v>
      </c>
      <c r="D16" s="45"/>
      <c r="E16" s="45"/>
      <c r="F16" s="45"/>
    </row>
    <row r="17" spans="2:6" ht="18" x14ac:dyDescent="0.25">
      <c r="B17" s="51" t="s">
        <v>166</v>
      </c>
      <c r="C17" s="51" t="s">
        <v>167</v>
      </c>
      <c r="D17" s="45"/>
      <c r="E17" s="45"/>
      <c r="F17" s="45"/>
    </row>
    <row r="18" spans="2:6" ht="18" x14ac:dyDescent="0.25">
      <c r="B18" s="51" t="s">
        <v>168</v>
      </c>
      <c r="C18" s="52" t="s">
        <v>169</v>
      </c>
      <c r="D18" s="45"/>
      <c r="E18" s="45"/>
      <c r="F18" s="45"/>
    </row>
    <row r="19" spans="2:6" x14ac:dyDescent="0.2">
      <c r="B19" s="45"/>
      <c r="C19" s="45"/>
      <c r="D19" s="45"/>
      <c r="E19" s="45"/>
      <c r="F19" s="45"/>
    </row>
    <row r="20" spans="2:6" ht="18" x14ac:dyDescent="0.25">
      <c r="B20" s="51" t="s">
        <v>170</v>
      </c>
      <c r="C20" s="45"/>
      <c r="D20" s="45"/>
      <c r="E20" s="45"/>
      <c r="F20" s="45"/>
    </row>
    <row r="21" spans="2:6" x14ac:dyDescent="0.2">
      <c r="B21" s="45"/>
      <c r="C21" s="45"/>
      <c r="D21" s="45"/>
      <c r="E21" s="45"/>
      <c r="F21" s="45"/>
    </row>
    <row r="22" spans="2:6" x14ac:dyDescent="0.2">
      <c r="B22" s="45"/>
      <c r="C22" s="45"/>
      <c r="D22" s="45"/>
      <c r="E22" s="45"/>
      <c r="F22" s="45"/>
    </row>
    <row r="23" spans="2:6" x14ac:dyDescent="0.2">
      <c r="B23" s="45"/>
      <c r="C23" s="45"/>
      <c r="D23" s="45"/>
      <c r="E23" s="45"/>
      <c r="F23" s="45"/>
    </row>
    <row r="24" spans="2:6" x14ac:dyDescent="0.2">
      <c r="B24" s="45"/>
      <c r="C24" s="45"/>
      <c r="D24" s="45"/>
      <c r="E24" s="45"/>
      <c r="F24" s="45"/>
    </row>
    <row r="25" spans="2:6" x14ac:dyDescent="0.2">
      <c r="B25" s="45"/>
      <c r="C25" s="45"/>
      <c r="D25" s="45"/>
      <c r="E25" s="45"/>
      <c r="F25" s="45"/>
    </row>
  </sheetData>
  <hyperlinks>
    <hyperlink ref="C18" r:id="rId1" xr:uid="{00000000-0004-0000-0B00-000000000000}"/>
  </hyperlinks>
  <pageMargins left="0.43307086614173229" right="0.23622047244094491" top="0.74803149606299213" bottom="0.74803149606299213" header="0.31496062992125984" footer="0.31496062992125984"/>
  <pageSetup paperSize="9" orientation="portrait" r:id="rId2"/>
  <headerFooter>
    <oddHeader>&amp;L       &amp;G</oddHeader>
    <oddFooter>&amp;L© 2022 Software AG. All rights reserved.&amp;C&amp;P</oddFooter>
  </headerFooter>
  <customProperties>
    <customPr name="_pios_id" r:id="rId3"/>
  </customProperties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0EB058750D98479F17C8C420CCEE6E" ma:contentTypeVersion="12" ma:contentTypeDescription="Create a new document." ma:contentTypeScope="" ma:versionID="be4c2d1622d7205cd0b2036de00dbb73">
  <xsd:schema xmlns:xsd="http://www.w3.org/2001/XMLSchema" xmlns:xs="http://www.w3.org/2001/XMLSchema" xmlns:p="http://schemas.microsoft.com/office/2006/metadata/properties" xmlns:ns2="089804ee-53a6-47c8-bc62-554352928829" xmlns:ns3="7aca01b3-5d1f-4259-b547-17b7892809ee" targetNamespace="http://schemas.microsoft.com/office/2006/metadata/properties" ma:root="true" ma:fieldsID="0ae8d97efc237f8a4e8bde8d5768933d" ns2:_="" ns3:_="">
    <xsd:import namespace="089804ee-53a6-47c8-bc62-554352928829"/>
    <xsd:import namespace="7aca01b3-5d1f-4259-b547-17b7892809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9804ee-53a6-47c8-bc62-5543529288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a01b3-5d1f-4259-b547-17b7892809e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FD6F33-F0B2-4853-9630-F6B286F949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3FF856-DA81-4410-BC21-3D7A967A03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9804ee-53a6-47c8-bc62-554352928829"/>
    <ds:schemaRef ds:uri="7aca01b3-5d1f-4259-b547-17b7892809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DB46E1-02F6-4027-98BE-478D5020FDE0}">
  <ds:schemaRefs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e5e38cea-d23d-4cf6-b8b0-e4d18a315965"/>
    <ds:schemaRef ds:uri="25f1537a-ac26-4db3-96c5-dfd0577579a3"/>
    <ds:schemaRef ds:uri="http://schemas.microsoft.com/office/2006/metadata/properties"/>
  </ds:schemaRefs>
</ds:datastoreItem>
</file>

<file path=docMetadata/LabelInfo.xml><?xml version="1.0" encoding="utf-8"?>
<clbl:labelList xmlns:clbl="http://schemas.microsoft.com/office/2020/mipLabelMetadata">
  <clbl:label id="{ee9ddd37-01c2-47a1-893c-5c0bdc1f6d39}" enabled="1" method="Privileged" siteId="{d9662eb9-ad98-4e74-a8a2-04ed5d544db6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Front page</vt:lpstr>
      <vt:lpstr>Table of contents</vt:lpstr>
      <vt:lpstr>Key Figures</vt:lpstr>
      <vt:lpstr>Income Statement</vt:lpstr>
      <vt:lpstr>Balance Sheet</vt:lpstr>
      <vt:lpstr>Statement of Cash Flows</vt:lpstr>
      <vt:lpstr>Segment Report quarter</vt:lpstr>
      <vt:lpstr>Comp. Income</vt:lpstr>
      <vt:lpstr>IR Contact</vt:lpstr>
      <vt:lpstr>Back Banner</vt:lpstr>
      <vt:lpstr>'Balance Sheet'!Print_Area</vt:lpstr>
      <vt:lpstr>'Comp. Income'!Print_Area</vt:lpstr>
      <vt:lpstr>'Front page'!Print_Area</vt:lpstr>
      <vt:lpstr>'Income Statement'!Print_Area</vt:lpstr>
      <vt:lpstr>'Segment Report quarter'!Print_Area</vt:lpstr>
      <vt:lpstr>'Statement of Cash Flows'!Print_Area</vt:lpstr>
      <vt:lpstr>'Table of contents'!Print_Area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2022-04-26T11:57:48Z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DRAFT_EN_Financial_Template_Software_AG_Q1_2019.xlsx</vt:lpwstr>
  </property>
  <property fmtid="{D5CDD505-2E9C-101B-9397-08002B2CF9AE}" pid="3" name="ContentTypeId">
    <vt:lpwstr>0x0101000A0EB058750D98479F17C8C420CCEE6E</vt:lpwstr>
  </property>
  <property fmtid="{D5CDD505-2E9C-101B-9397-08002B2CF9AE}" pid="4" name="Order">
    <vt:r8>38795400</vt:r8>
  </property>
</Properties>
</file>