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DieseArbeitsmappe" defaultThemeVersion="124226"/>
  <xr:revisionPtr revIDLastSave="1" documentId="8_{6611905D-530D-49A8-B0BD-E90F5BB60EFB}" xr6:coauthVersionLast="45" xr6:coauthVersionMax="45" xr10:uidLastSave="{95E169B8-AC0D-4D21-9CEE-E8BB870B6AB3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quarter" sheetId="17" r:id="rId7"/>
    <sheet name="Comp. Income" sheetId="14" r:id="rId8"/>
    <sheet name="IR Contact" sheetId="5" r:id="rId9"/>
    <sheet name="Back Banner" sheetId="33" r:id="rId10"/>
  </sheets>
  <definedNames>
    <definedName name="_xlnm.Print_Area" localSheetId="4">'Balance Sheet'!$A$1:$D$53</definedName>
    <definedName name="_xlnm.Print_Area" localSheetId="7">'Comp. Income'!$A$1:$D$17</definedName>
    <definedName name="_xlnm.Print_Area" localSheetId="0">'Front page'!$A$1:$H$23</definedName>
    <definedName name="_xlnm.Print_Area" localSheetId="3">'Income Statement'!$A$1:$F$31</definedName>
    <definedName name="_xlnm.Print_Area" localSheetId="1">'Table of contents'!$A$1:$J$21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C29" i="4"/>
  <c r="E27" i="4"/>
  <c r="T12" i="17" l="1"/>
  <c r="S12" i="17"/>
  <c r="R12" i="17"/>
  <c r="T8" i="17"/>
  <c r="S8" i="17"/>
  <c r="R8" i="17"/>
  <c r="P13" i="17"/>
  <c r="O13" i="17"/>
  <c r="P11" i="17"/>
  <c r="O11" i="17"/>
  <c r="M11" i="17"/>
  <c r="M13" i="17" s="1"/>
  <c r="L11" i="17"/>
  <c r="L13" i="17" s="1"/>
  <c r="K11" i="17"/>
  <c r="K13" i="17" s="1"/>
  <c r="I11" i="17"/>
  <c r="I13" i="17" s="1"/>
  <c r="H11" i="17"/>
  <c r="H13" i="17" s="1"/>
  <c r="G11" i="17"/>
  <c r="G13" i="17" s="1"/>
  <c r="E11" i="17"/>
  <c r="E13" i="17" s="1"/>
  <c r="D11" i="17"/>
  <c r="D13" i="17" s="1"/>
  <c r="C11" i="17"/>
  <c r="C13" i="17" s="1"/>
  <c r="M16" i="17" l="1"/>
  <c r="M18" i="17" s="1"/>
  <c r="M21" i="17" s="1"/>
  <c r="M24" i="17" s="1"/>
  <c r="I16" i="17"/>
  <c r="I18" i="17" s="1"/>
  <c r="I21" i="17" s="1"/>
  <c r="I24" i="17" s="1"/>
  <c r="R7" i="17"/>
  <c r="S7" i="17"/>
  <c r="T7" i="17"/>
  <c r="R9" i="17"/>
  <c r="S9" i="17"/>
  <c r="T9" i="17"/>
  <c r="R10" i="17"/>
  <c r="S10" i="17"/>
  <c r="T10" i="17"/>
  <c r="K16" i="17"/>
  <c r="K18" i="17" s="1"/>
  <c r="K21" i="17" s="1"/>
  <c r="K24" i="17" s="1"/>
  <c r="L16" i="17"/>
  <c r="L18" i="17" s="1"/>
  <c r="L21" i="17" s="1"/>
  <c r="L24" i="17" s="1"/>
  <c r="P16" i="17"/>
  <c r="P18" i="17" s="1"/>
  <c r="P21" i="17" s="1"/>
  <c r="P24" i="17" s="1"/>
  <c r="R14" i="17"/>
  <c r="S14" i="17"/>
  <c r="T14" i="17"/>
  <c r="R15" i="17"/>
  <c r="S15" i="17"/>
  <c r="T15" i="17"/>
  <c r="O16" i="17"/>
  <c r="O18" i="17" s="1"/>
  <c r="O21" i="17" s="1"/>
  <c r="O24" i="17" s="1"/>
  <c r="R17" i="17"/>
  <c r="T17" i="17"/>
  <c r="R20" i="17"/>
  <c r="T20" i="17"/>
  <c r="R23" i="17"/>
  <c r="E23" i="17"/>
  <c r="T23" i="17" s="1"/>
  <c r="E16" i="17"/>
  <c r="E18" i="17" s="1"/>
  <c r="E21" i="17" s="1"/>
  <c r="R11" i="17" l="1"/>
  <c r="R13" i="17" s="1"/>
  <c r="R16" i="17" s="1"/>
  <c r="R18" i="17" s="1"/>
  <c r="R21" i="17" s="1"/>
  <c r="R24" i="17" s="1"/>
  <c r="T11" i="17"/>
  <c r="T13" i="17" s="1"/>
  <c r="T16" i="17" s="1"/>
  <c r="T18" i="17" s="1"/>
  <c r="T21" i="17" s="1"/>
  <c r="T24" i="17" s="1"/>
  <c r="S11" i="17"/>
  <c r="S13" i="17" s="1"/>
  <c r="S16" i="17" s="1"/>
  <c r="E24" i="17"/>
  <c r="C28" i="10" l="1"/>
  <c r="D28" i="10"/>
  <c r="D22" i="4"/>
  <c r="D10" i="4"/>
  <c r="D12" i="4" s="1"/>
  <c r="D19" i="4" s="1"/>
  <c r="D50" i="26"/>
  <c r="D52" i="26" s="1"/>
  <c r="D43" i="26"/>
  <c r="D33" i="26"/>
  <c r="D22" i="26"/>
  <c r="D11" i="26"/>
  <c r="D23" i="26"/>
  <c r="E33" i="31"/>
  <c r="E34" i="31"/>
  <c r="E35" i="31"/>
  <c r="E36" i="31"/>
  <c r="E37" i="31"/>
  <c r="E39" i="31"/>
  <c r="E40" i="31"/>
  <c r="E41" i="31"/>
  <c r="D12" i="14"/>
  <c r="D9" i="14"/>
  <c r="T32" i="17"/>
  <c r="D23" i="10"/>
  <c r="D29" i="10" s="1"/>
  <c r="D31" i="10" s="1"/>
  <c r="D33" i="10" s="1"/>
  <c r="D15" i="10"/>
  <c r="C22" i="4"/>
  <c r="E24" i="4"/>
  <c r="E14" i="4"/>
  <c r="R32" i="17"/>
  <c r="H16" i="17"/>
  <c r="H18" i="17" s="1"/>
  <c r="H21" i="17" s="1"/>
  <c r="H24" i="17" s="1"/>
  <c r="G16" i="17"/>
  <c r="G18" i="17" s="1"/>
  <c r="G21" i="17" s="1"/>
  <c r="G24" i="17" s="1"/>
  <c r="D16" i="17"/>
  <c r="D18" i="17" s="1"/>
  <c r="D21" i="17" s="1"/>
  <c r="D24" i="17" s="1"/>
  <c r="C16" i="17"/>
  <c r="C18" i="17" s="1"/>
  <c r="C21" i="17" s="1"/>
  <c r="C24" i="17" s="1"/>
  <c r="C12" i="14"/>
  <c r="C9" i="14"/>
  <c r="C23" i="10"/>
  <c r="C15" i="10"/>
  <c r="C29" i="10" s="1"/>
  <c r="C31" i="10" s="1"/>
  <c r="C33" i="10" s="1"/>
  <c r="C10" i="4"/>
  <c r="C12" i="4"/>
  <c r="C19" i="4" s="1"/>
  <c r="B1" i="14"/>
  <c r="B1" i="17"/>
  <c r="B1" i="10"/>
  <c r="B1" i="26"/>
  <c r="B1" i="4"/>
  <c r="E1" i="10"/>
  <c r="D1" i="10"/>
  <c r="C1" i="10"/>
  <c r="B1" i="31"/>
  <c r="C50" i="26"/>
  <c r="C52" i="26" s="1"/>
  <c r="C53" i="26" s="1"/>
  <c r="C43" i="26"/>
  <c r="C33" i="26"/>
  <c r="C22" i="26"/>
  <c r="C11" i="26"/>
  <c r="C23" i="26" s="1"/>
  <c r="E20" i="4"/>
  <c r="E18" i="4"/>
  <c r="E17" i="4"/>
  <c r="E16" i="4"/>
  <c r="E15" i="4"/>
  <c r="E13" i="4"/>
  <c r="E11" i="4"/>
  <c r="E9" i="4"/>
  <c r="E8" i="4"/>
  <c r="E7" i="4"/>
  <c r="E6" i="4"/>
  <c r="E5" i="4"/>
  <c r="E21" i="4"/>
  <c r="D34" i="10"/>
  <c r="E10" i="4" l="1"/>
  <c r="E12" i="4"/>
  <c r="C23" i="4"/>
  <c r="E23" i="4" s="1"/>
  <c r="E19" i="4"/>
  <c r="D23" i="4"/>
  <c r="D25" i="4" s="1"/>
  <c r="D26" i="4" s="1"/>
  <c r="D28" i="4" s="1"/>
  <c r="C34" i="10"/>
  <c r="R29" i="17"/>
  <c r="R33" i="17" s="1"/>
  <c r="R35" i="17" s="1"/>
  <c r="C13" i="14"/>
  <c r="C14" i="14" s="1"/>
  <c r="C15" i="14" s="1"/>
  <c r="D13" i="14"/>
  <c r="D14" i="14" s="1"/>
  <c r="D15" i="14" s="1"/>
  <c r="T29" i="17"/>
  <c r="T33" i="17" s="1"/>
  <c r="T35" i="17" s="1"/>
  <c r="D53" i="26"/>
  <c r="C25" i="4" l="1"/>
  <c r="E25" i="4" s="1"/>
  <c r="E29" i="4"/>
  <c r="C26" i="4" l="1"/>
  <c r="E26" i="4" l="1"/>
  <c r="C28" i="4"/>
  <c r="E28" i="4" s="1"/>
</calcChain>
</file>

<file path=xl/sharedStrings.xml><?xml version="1.0" encoding="utf-8"?>
<sst xmlns="http://schemas.openxmlformats.org/spreadsheetml/2006/main" count="286" uniqueCount="194">
  <si>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</si>
  <si>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</si>
  <si>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</si>
  <si>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</si>
  <si>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</si>
  <si>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</si>
  <si>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</si>
  <si>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</si>
  <si>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</si>
  <si>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</si>
  <si>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</si>
  <si>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</si>
  <si>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</si>
  <si>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</si>
  <si>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</si>
  <si>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</si>
  <si>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</si>
  <si>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</si>
  <si>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</si>
  <si>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</si>
  <si>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</si>
  <si>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</si>
  <si>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</si>
  <si>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</si>
  <si>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</si>
  <si>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</si>
  <si>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</si>
  <si>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</si>
  <si>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</si>
  <si>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</si>
  <si>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</si>
  <si>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</si>
  <si>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</si>
  <si>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</si>
  <si>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</si>
  <si>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</si>
  <si>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</si>
  <si>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</si>
  <si>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</si>
  <si>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</si>
  <si>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</si>
  <si>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</si>
  <si>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</si>
  <si>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</si>
  <si>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</si>
  <si>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</si>
  <si>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</si>
  <si>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</si>
  <si>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</si>
  <si>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</si>
  <si>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</si>
  <si>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</si>
  <si>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</si>
  <si>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</si>
  <si>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</si>
  <si>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</si>
  <si>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Total comprehensive income</t>
  </si>
  <si>
    <t xml:space="preserve">Telephone: </t>
  </si>
  <si>
    <t>Germany</t>
  </si>
  <si>
    <t>p. 3</t>
  </si>
  <si>
    <t>p. 4</t>
  </si>
  <si>
    <t>p. 5</t>
  </si>
  <si>
    <t>p. 6</t>
  </si>
  <si>
    <t>p. 8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</si>
  <si>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</si>
  <si>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</si>
  <si>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</si>
  <si>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</si>
  <si>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</si>
  <si>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</si>
  <si>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</si>
  <si>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</si>
  <si>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</si>
  <si>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</si>
  <si>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</si>
  <si>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</si>
  <si>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</si>
  <si>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</si>
  <si>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</si>
  <si>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</si>
  <si>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</si>
  <si>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</si>
  <si>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</si>
  <si>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</si>
  <si>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</si>
  <si>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</si>
  <si>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</si>
  <si>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</si>
  <si>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</si>
  <si>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</si>
  <si>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</si>
  <si>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</si>
  <si>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</si>
  <si>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</si>
  <si>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</si>
  <si>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</si>
  <si>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</si>
  <si>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</si>
  <si>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</si>
  <si>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</si>
  <si>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</si>
  <si>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</si>
  <si>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</si>
  <si>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</si>
  <si>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</si>
  <si>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</si>
  <si>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</si>
  <si>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>Net cash</t>
  </si>
  <si>
    <t xml:space="preserve">as stated </t>
  </si>
  <si>
    <t>SaaS</t>
  </si>
  <si>
    <t xml:space="preserve">at constant
currency 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</si>
  <si>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</si>
  <si>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</si>
  <si>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</si>
  <si>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</si>
  <si>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</si>
  <si>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</si>
  <si>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payables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</si>
  <si>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</si>
  <si>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</si>
  <si>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</si>
  <si>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</si>
  <si>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</si>
  <si>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</si>
  <si>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</si>
  <si>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</si>
  <si>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</si>
  <si>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 xml:space="preserve">Other income </t>
  </si>
  <si>
    <t>Other expense</t>
  </si>
  <si>
    <t>Assets held for sale</t>
  </si>
  <si>
    <t>Liabilities from assets held for sale</t>
  </si>
  <si>
    <t>Proceeds/payments for current financial liabilities</t>
  </si>
  <si>
    <t>Change in cash and cash equivalents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</si>
  <si>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</si>
  <si>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</si>
  <si>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</si>
  <si>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</si>
  <si>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</si>
  <si>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t xml:space="preserve">Group Bookings </t>
  </si>
  <si>
    <t>Free cash flow per share</t>
  </si>
  <si>
    <t xml:space="preserve">EBIT (IFRS) 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</si>
  <si>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</si>
  <si>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</si>
  <si>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</si>
  <si>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</si>
  <si>
    <t>.</t>
  </si>
  <si>
    <t>Dec. 31, 2020</t>
  </si>
  <si>
    <t>Investment property</t>
  </si>
  <si>
    <t>Services</t>
  </si>
  <si>
    <t>Net financial income/expenses</t>
  </si>
  <si>
    <t>Financing income</t>
  </si>
  <si>
    <t>Financing expenses</t>
  </si>
  <si>
    <t>Trade receivables, contract assets and other receivables</t>
  </si>
  <si>
    <t>Gain/loss recognized in equity</t>
  </si>
  <si>
    <t>Operating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</si>
  <si>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</si>
  <si>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</si>
  <si>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</si>
  <si>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</si>
  <si>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Net gain/(loss) from cash flow hedges</t>
  </si>
  <si>
    <t>Net gain/(loss) from equity instruments designated to measurement at fair value through other comprehensive income</t>
  </si>
  <si>
    <t>Contractual obligations/deferred income</t>
  </si>
  <si>
    <t>Income taxes paid</t>
  </si>
  <si>
    <t>Net payments from disposal of assets held for sale</t>
  </si>
  <si>
    <t>Q1 / 2021</t>
  </si>
  <si>
    <t>April 23, 2021</t>
  </si>
  <si>
    <t>Key Figures as of March 31, 2021 and 2020</t>
  </si>
  <si>
    <t>Consolidated Income Statement for the Three Months Ended March 31, 2021 and 2020</t>
  </si>
  <si>
    <t>Consolidated Balance Sheet as of March 31, 2021 and December 31, 2020</t>
  </si>
  <si>
    <t>Consolidated Statement of Cash Flows for the Three Months Ended March 31, 2021 and 2020</t>
  </si>
  <si>
    <t>Statement of Comprehensive Income for the Three Months Ended March 31, 2021 and 2020</t>
  </si>
  <si>
    <t>Mar. 31, 2020</t>
  </si>
  <si>
    <t>Mar. 31, 2021</t>
  </si>
  <si>
    <t>03/21-03/20
+/- as %</t>
  </si>
  <si>
    <r>
      <t>Mar. 31, 2021 acc</t>
    </r>
    <r>
      <rPr>
        <b/>
        <i/>
        <vertAlign val="superscript"/>
        <sz val="8"/>
        <color rgb="FF011F3D"/>
        <rFont val="Arial"/>
        <family val="2"/>
      </rPr>
      <t>1</t>
    </r>
  </si>
  <si>
    <t xml:space="preserve">Q1 2021
 (as stated) </t>
  </si>
  <si>
    <r>
      <t>Q1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</si>
  <si>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Q1 2020
(as stated)</t>
  </si>
  <si>
    <t>Q1 2021</t>
  </si>
  <si>
    <t>Q1 2020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</si>
  <si>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Based on weighted average shares outstanding (basic) Q1 2021 74.0 mn / Q1 2020: 74.0 mn</t>
    </r>
  </si>
  <si>
    <t>,</t>
  </si>
  <si>
    <t>License from Subscription</t>
  </si>
  <si>
    <t>Maintenance from Subscription</t>
  </si>
  <si>
    <t>Maintenance from Perpetual</t>
  </si>
  <si>
    <t>Recurring Revenue</t>
  </si>
  <si>
    <t>License from Perpetual</t>
  </si>
  <si>
    <r>
      <t>Group ARR</t>
    </r>
    <r>
      <rPr>
        <b/>
        <vertAlign val="superscript"/>
        <sz val="8"/>
        <color rgb="FF011F3D"/>
        <rFont val="Arial"/>
        <family val="2"/>
      </rPr>
      <t>4</t>
    </r>
  </si>
  <si>
    <t>Q1 2020*</t>
  </si>
  <si>
    <t>* Previous year numbers are adjusted</t>
  </si>
  <si>
    <t>Digital Business</t>
  </si>
  <si>
    <r>
      <t>Bookings Digital Business</t>
    </r>
    <r>
      <rPr>
        <vertAlign val="superscript"/>
        <sz val="8"/>
        <color rgb="FF011F3D"/>
        <rFont val="Arial"/>
        <family val="2"/>
      </rPr>
      <t>5</t>
    </r>
  </si>
  <si>
    <t>Digital Business segment earnings</t>
  </si>
  <si>
    <t>Segment Report for the Three Months ended March 31, 2021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</si>
</sst>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color theme="1"/>
      <name val="Arial"/>
      <family val="2"/>
    </font>
    <font>
      <b/>
      <i/>
      <vertAlign val="superscript"/>
      <sz val="8"/>
      <color rgb="FF4D6277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8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14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167" fontId="1" fillId="2" borderId="16"/>
    <xf numFmtId="49" fontId="14" fillId="3" borderId="17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1" fillId="22" borderId="0" applyNumberFormat="0" applyBorder="0" applyAlignment="0" applyProtection="0"/>
    <xf numFmtId="0" fontId="22" fillId="25" borderId="19" applyNumberFormat="0" applyAlignment="0" applyProtection="0"/>
    <xf numFmtId="0" fontId="23" fillId="17" borderId="20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0" fillId="15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19" applyNumberFormat="0" applyAlignment="0" applyProtection="0"/>
    <xf numFmtId="0" fontId="29" fillId="0" borderId="24" applyNumberFormat="0" applyFill="0" applyAlignment="0" applyProtection="0"/>
    <xf numFmtId="0" fontId="29" fillId="23" borderId="0" applyNumberFormat="0" applyBorder="0" applyAlignment="0" applyProtection="0"/>
    <xf numFmtId="0" fontId="8" fillId="22" borderId="19" applyNumberFormat="0" applyFont="0" applyAlignment="0" applyProtection="0"/>
    <xf numFmtId="0" fontId="30" fillId="25" borderId="25" applyNumberFormat="0" applyAlignment="0" applyProtection="0"/>
    <xf numFmtId="4" fontId="8" fillId="29" borderId="19" applyNumberFormat="0" applyProtection="0">
      <alignment vertical="center"/>
    </xf>
    <xf numFmtId="4" fontId="33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6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5" fillId="49" borderId="26" applyNumberFormat="0" applyProtection="0">
      <alignment vertical="center"/>
    </xf>
    <xf numFmtId="4" fontId="33" fillId="50" borderId="30" applyNumberFormat="0" applyProtection="0">
      <alignment vertical="center"/>
    </xf>
    <xf numFmtId="4" fontId="15" fillId="45" borderId="26" applyNumberFormat="0" applyProtection="0">
      <alignment horizontal="left" vertical="center" indent="1"/>
    </xf>
    <xf numFmtId="0" fontId="15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3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5" fillId="43" borderId="26" applyNumberFormat="0" applyProtection="0">
      <alignment horizontal="left" vertical="top" indent="1"/>
    </xf>
    <xf numFmtId="4" fontId="17" fillId="52" borderId="27" applyNumberFormat="0" applyProtection="0">
      <alignment horizontal="left" vertical="center" indent="1"/>
    </xf>
    <xf numFmtId="0" fontId="8" fillId="53" borderId="30"/>
    <xf numFmtId="4" fontId="18" fillId="48" borderId="1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24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58" fillId="0" borderId="0"/>
    <xf numFmtId="9" fontId="2" fillId="0" borderId="0" applyFont="0" applyFill="0" applyBorder="0" applyAlignment="0" applyProtection="0"/>
    <xf numFmtId="167" fontId="1" fillId="2" borderId="69"/>
    <xf numFmtId="49" fontId="14" fillId="3" borderId="70">
      <alignment horizontal="right"/>
    </xf>
    <xf numFmtId="167" fontId="1" fillId="2" borderId="71"/>
    <xf numFmtId="49" fontId="14" fillId="3" borderId="72">
      <alignment horizontal="right"/>
    </xf>
    <xf numFmtId="0" fontId="22" fillId="25" borderId="73" applyNumberFormat="0" applyAlignment="0" applyProtection="0"/>
    <xf numFmtId="0" fontId="28" fillId="23" borderId="73" applyNumberFormat="0" applyAlignment="0" applyProtection="0"/>
    <xf numFmtId="0" fontId="8" fillId="22" borderId="73" applyNumberFormat="0" applyFont="0" applyAlignment="0" applyProtection="0"/>
    <xf numFmtId="0" fontId="30" fillId="25" borderId="74" applyNumberFormat="0" applyAlignment="0" applyProtection="0"/>
    <xf numFmtId="4" fontId="8" fillId="29" borderId="73" applyNumberFormat="0" applyProtection="0">
      <alignment vertical="center"/>
    </xf>
    <xf numFmtId="4" fontId="33" fillId="30" borderId="73" applyNumberFormat="0" applyProtection="0">
      <alignment vertical="center"/>
    </xf>
    <xf numFmtId="4" fontId="8" fillId="30" borderId="73" applyNumberFormat="0" applyProtection="0">
      <alignment horizontal="left" vertical="center" indent="1"/>
    </xf>
    <xf numFmtId="0" fontId="16" fillId="29" borderId="75" applyNumberFormat="0" applyProtection="0">
      <alignment horizontal="left" vertical="top" indent="1"/>
    </xf>
    <xf numFmtId="4" fontId="8" fillId="31" borderId="73" applyNumberFormat="0" applyProtection="0">
      <alignment horizontal="left" vertical="center" indent="1"/>
    </xf>
    <xf numFmtId="4" fontId="8" fillId="32" borderId="73" applyNumberFormat="0" applyProtection="0">
      <alignment horizontal="right" vertical="center"/>
    </xf>
    <xf numFmtId="4" fontId="8" fillId="33" borderId="73" applyNumberFormat="0" applyProtection="0">
      <alignment horizontal="right" vertical="center"/>
    </xf>
    <xf numFmtId="4" fontId="8" fillId="34" borderId="76" applyNumberFormat="0" applyProtection="0">
      <alignment horizontal="right" vertical="center"/>
    </xf>
    <xf numFmtId="4" fontId="8" fillId="35" borderId="73" applyNumberFormat="0" applyProtection="0">
      <alignment horizontal="right" vertical="center"/>
    </xf>
    <xf numFmtId="4" fontId="8" fillId="36" borderId="73" applyNumberFormat="0" applyProtection="0">
      <alignment horizontal="right" vertical="center"/>
    </xf>
    <xf numFmtId="4" fontId="8" fillId="37" borderId="73" applyNumberFormat="0" applyProtection="0">
      <alignment horizontal="right" vertical="center"/>
    </xf>
    <xf numFmtId="4" fontId="8" fillId="38" borderId="73" applyNumberFormat="0" applyProtection="0">
      <alignment horizontal="right" vertical="center"/>
    </xf>
    <xf numFmtId="4" fontId="8" fillId="39" borderId="73" applyNumberFormat="0" applyProtection="0">
      <alignment horizontal="right" vertical="center"/>
    </xf>
    <xf numFmtId="4" fontId="8" fillId="40" borderId="73" applyNumberFormat="0" applyProtection="0">
      <alignment horizontal="right" vertical="center"/>
    </xf>
    <xf numFmtId="4" fontId="8" fillId="41" borderId="76" applyNumberFormat="0" applyProtection="0">
      <alignment horizontal="left" vertical="center" indent="1"/>
    </xf>
    <xf numFmtId="4" fontId="1" fillId="42" borderId="76" applyNumberFormat="0" applyProtection="0">
      <alignment horizontal="left" vertical="center" indent="1"/>
    </xf>
    <xf numFmtId="4" fontId="1" fillId="42" borderId="76" applyNumberFormat="0" applyProtection="0">
      <alignment horizontal="left" vertical="center" indent="1"/>
    </xf>
    <xf numFmtId="4" fontId="8" fillId="43" borderId="73" applyNumberFormat="0" applyProtection="0">
      <alignment horizontal="right" vertical="center"/>
    </xf>
    <xf numFmtId="4" fontId="8" fillId="44" borderId="76" applyNumberFormat="0" applyProtection="0">
      <alignment horizontal="left" vertical="center" indent="1"/>
    </xf>
    <xf numFmtId="4" fontId="8" fillId="43" borderId="76" applyNumberFormat="0" applyProtection="0">
      <alignment horizontal="left" vertical="center" indent="1"/>
    </xf>
    <xf numFmtId="0" fontId="8" fillId="45" borderId="73" applyNumberFormat="0" applyProtection="0">
      <alignment horizontal="left" vertical="center" indent="1"/>
    </xf>
    <xf numFmtId="0" fontId="8" fillId="42" borderId="75" applyNumberFormat="0" applyProtection="0">
      <alignment horizontal="left" vertical="top" indent="1"/>
    </xf>
    <xf numFmtId="0" fontId="8" fillId="46" borderId="73" applyNumberFormat="0" applyProtection="0">
      <alignment horizontal="left" vertical="center" indent="1"/>
    </xf>
    <xf numFmtId="0" fontId="8" fillId="43" borderId="75" applyNumberFormat="0" applyProtection="0">
      <alignment horizontal="left" vertical="top" indent="1"/>
    </xf>
    <xf numFmtId="0" fontId="8" fillId="47" borderId="73" applyNumberFormat="0" applyProtection="0">
      <alignment horizontal="left" vertical="center" indent="1"/>
    </xf>
    <xf numFmtId="0" fontId="8" fillId="47" borderId="75" applyNumberFormat="0" applyProtection="0">
      <alignment horizontal="left" vertical="top" indent="1"/>
    </xf>
    <xf numFmtId="0" fontId="8" fillId="44" borderId="73" applyNumberFormat="0" applyProtection="0">
      <alignment horizontal="left" vertical="center" indent="1"/>
    </xf>
    <xf numFmtId="0" fontId="8" fillId="44" borderId="75" applyNumberFormat="0" applyProtection="0">
      <alignment horizontal="left" vertical="top" indent="1"/>
    </xf>
    <xf numFmtId="0" fontId="7" fillId="42" borderId="77" applyBorder="0"/>
    <xf numFmtId="4" fontId="15" fillId="49" borderId="75" applyNumberFormat="0" applyProtection="0">
      <alignment vertical="center"/>
    </xf>
    <xf numFmtId="4" fontId="33" fillId="50" borderId="78" applyNumberFormat="0" applyProtection="0">
      <alignment vertical="center"/>
    </xf>
    <xf numFmtId="4" fontId="15" fillId="45" borderId="75" applyNumberFormat="0" applyProtection="0">
      <alignment horizontal="left" vertical="center" indent="1"/>
    </xf>
    <xf numFmtId="0" fontId="15" fillId="49" borderId="75" applyNumberFormat="0" applyProtection="0">
      <alignment horizontal="left" vertical="top" indent="1"/>
    </xf>
    <xf numFmtId="4" fontId="8" fillId="0" borderId="73" applyNumberFormat="0" applyProtection="0">
      <alignment horizontal="right" vertical="center"/>
    </xf>
    <xf numFmtId="4" fontId="33" fillId="51" borderId="73" applyNumberFormat="0" applyProtection="0">
      <alignment horizontal="right" vertical="center"/>
    </xf>
    <xf numFmtId="4" fontId="8" fillId="31" borderId="73" applyNumberFormat="0" applyProtection="0">
      <alignment horizontal="left" vertical="center" indent="1"/>
    </xf>
    <xf numFmtId="0" fontId="15" fillId="43" borderId="75" applyNumberFormat="0" applyProtection="0">
      <alignment horizontal="left" vertical="top" indent="1"/>
    </xf>
    <xf numFmtId="4" fontId="17" fillId="52" borderId="76" applyNumberFormat="0" applyProtection="0">
      <alignment horizontal="left" vertical="center" indent="1"/>
    </xf>
    <xf numFmtId="0" fontId="8" fillId="53" borderId="78"/>
    <xf numFmtId="4" fontId="18" fillId="48" borderId="73" applyNumberFormat="0" applyProtection="0">
      <alignment horizontal="right" vertical="center"/>
    </xf>
    <xf numFmtId="0" fontId="24" fillId="0" borderId="79" applyNumberFormat="0" applyFill="0" applyAlignment="0" applyProtection="0"/>
    <xf numFmtId="167" fontId="1" fillId="2" borderId="80"/>
    <xf numFmtId="49" fontId="14" fillId="3" borderId="81">
      <alignment horizontal="right"/>
    </xf>
  </cellStyleXfs>
  <cellXfs count="333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4" fontId="4" fillId="0" borderId="0" xfId="0" applyNumberFormat="1" applyFont="1"/>
    <xf numFmtId="0" fontId="35" fillId="0" borderId="0" xfId="0" applyFont="1"/>
    <xf numFmtId="0" fontId="34" fillId="0" borderId="0" xfId="0" applyFont="1" applyBorder="1"/>
    <xf numFmtId="0" fontId="35" fillId="0" borderId="0" xfId="0" applyFont="1" applyBorder="1"/>
    <xf numFmtId="0" fontId="35" fillId="0" borderId="5" xfId="0" applyFont="1" applyBorder="1"/>
    <xf numFmtId="0" fontId="36" fillId="0" borderId="5" xfId="0" applyFont="1" applyBorder="1"/>
    <xf numFmtId="0" fontId="36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7" fillId="0" borderId="0" xfId="0" applyFont="1"/>
    <xf numFmtId="0" fontId="39" fillId="0" borderId="0" xfId="0" applyFont="1"/>
    <xf numFmtId="14" fontId="40" fillId="0" borderId="0" xfId="0" applyNumberFormat="1" applyFont="1"/>
    <xf numFmtId="0" fontId="41" fillId="0" borderId="0" xfId="0" applyFont="1"/>
    <xf numFmtId="14" fontId="42" fillId="0" borderId="0" xfId="0" applyNumberFormat="1" applyFont="1"/>
    <xf numFmtId="0" fontId="43" fillId="0" borderId="0" xfId="0" applyFont="1"/>
    <xf numFmtId="0" fontId="44" fillId="0" borderId="0" xfId="0" applyFont="1"/>
    <xf numFmtId="0" fontId="44" fillId="0" borderId="0" xfId="3" applyFont="1"/>
    <xf numFmtId="0" fontId="45" fillId="0" borderId="6" xfId="0" applyFont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50" fillId="0" borderId="9" xfId="0" applyFont="1" applyBorder="1" applyAlignment="1">
      <alignment horizontal="left"/>
    </xf>
    <xf numFmtId="9" fontId="50" fillId="0" borderId="10" xfId="0" applyNumberFormat="1" applyFont="1" applyBorder="1" applyAlignment="1">
      <alignment horizontal="right"/>
    </xf>
    <xf numFmtId="9" fontId="51" fillId="0" borderId="10" xfId="0" applyNumberFormat="1" applyFont="1" applyBorder="1" applyAlignment="1">
      <alignment horizontal="right" wrapText="1"/>
    </xf>
    <xf numFmtId="0" fontId="46" fillId="0" borderId="0" xfId="0" applyFont="1" applyAlignment="1">
      <alignment horizontal="left"/>
    </xf>
    <xf numFmtId="164" fontId="50" fillId="0" borderId="8" xfId="0" applyNumberFormat="1" applyFont="1" applyBorder="1" applyAlignment="1">
      <alignment horizontal="right"/>
    </xf>
    <xf numFmtId="9" fontId="50" fillId="0" borderId="1" xfId="0" applyNumberFormat="1" applyFont="1" applyBorder="1" applyAlignment="1">
      <alignment horizontal="right"/>
    </xf>
    <xf numFmtId="0" fontId="50" fillId="0" borderId="7" xfId="0" applyFont="1" applyBorder="1" applyAlignment="1">
      <alignment horizontal="left"/>
    </xf>
    <xf numFmtId="9" fontId="50" fillId="0" borderId="8" xfId="0" applyNumberFormat="1" applyFont="1" applyBorder="1" applyAlignment="1">
      <alignment horizontal="right"/>
    </xf>
    <xf numFmtId="9" fontId="50" fillId="0" borderId="0" xfId="0" applyNumberFormat="1" applyFont="1" applyAlignment="1">
      <alignment horizontal="right" wrapText="1"/>
    </xf>
    <xf numFmtId="0" fontId="50" fillId="0" borderId="32" xfId="0" applyFont="1" applyBorder="1" applyAlignment="1">
      <alignment horizontal="left"/>
    </xf>
    <xf numFmtId="9" fontId="50" fillId="0" borderId="33" xfId="0" applyNumberFormat="1" applyFont="1" applyBorder="1" applyAlignment="1">
      <alignment horizontal="right"/>
    </xf>
    <xf numFmtId="0" fontId="51" fillId="0" borderId="32" xfId="0" applyFont="1" applyBorder="1" applyAlignment="1">
      <alignment horizontal="left"/>
    </xf>
    <xf numFmtId="0" fontId="51" fillId="0" borderId="33" xfId="0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9" fontId="50" fillId="0" borderId="12" xfId="0" applyNumberFormat="1" applyFont="1" applyBorder="1" applyAlignment="1">
      <alignment horizontal="right"/>
    </xf>
    <xf numFmtId="9" fontId="46" fillId="0" borderId="12" xfId="0" applyNumberFormat="1" applyFont="1" applyBorder="1" applyAlignment="1">
      <alignment horizontal="right"/>
    </xf>
    <xf numFmtId="0" fontId="50" fillId="0" borderId="32" xfId="0" applyFont="1" applyBorder="1" applyAlignment="1">
      <alignment horizontal="left" wrapText="1"/>
    </xf>
    <xf numFmtId="9" fontId="46" fillId="0" borderId="33" xfId="0" applyNumberFormat="1" applyFont="1" applyBorder="1" applyAlignment="1">
      <alignment horizontal="right"/>
    </xf>
    <xf numFmtId="164" fontId="50" fillId="54" borderId="10" xfId="0" applyNumberFormat="1" applyFont="1" applyFill="1" applyBorder="1" applyAlignment="1">
      <alignment horizontal="right"/>
    </xf>
    <xf numFmtId="164" fontId="50" fillId="54" borderId="18" xfId="0" applyNumberFormat="1" applyFont="1" applyFill="1" applyBorder="1" applyAlignment="1">
      <alignment horizontal="right"/>
    </xf>
    <xf numFmtId="166" fontId="50" fillId="54" borderId="33" xfId="0" applyNumberFormat="1" applyFont="1" applyFill="1" applyBorder="1" applyAlignment="1">
      <alignment horizontal="right"/>
    </xf>
    <xf numFmtId="165" fontId="51" fillId="54" borderId="33" xfId="0" applyNumberFormat="1" applyFont="1" applyFill="1" applyBorder="1" applyAlignment="1">
      <alignment horizontal="right"/>
    </xf>
    <xf numFmtId="166" fontId="50" fillId="54" borderId="12" xfId="0" applyNumberFormat="1" applyFont="1" applyFill="1" applyBorder="1" applyAlignment="1">
      <alignment horizontal="right"/>
    </xf>
    <xf numFmtId="164" fontId="50" fillId="0" borderId="8" xfId="0" applyNumberFormat="1" applyFont="1" applyFill="1" applyBorder="1" applyAlignment="1">
      <alignment horizontal="right"/>
    </xf>
    <xf numFmtId="0" fontId="46" fillId="0" borderId="38" xfId="0" applyFont="1" applyBorder="1" applyAlignment="1">
      <alignment horizontal="left"/>
    </xf>
    <xf numFmtId="3" fontId="46" fillId="54" borderId="38" xfId="0" applyNumberFormat="1" applyFont="1" applyFill="1" applyBorder="1" applyAlignment="1">
      <alignment horizontal="right"/>
    </xf>
    <xf numFmtId="9" fontId="46" fillId="0" borderId="38" xfId="0" applyNumberFormat="1" applyFont="1" applyBorder="1" applyAlignment="1">
      <alignment horizontal="right"/>
    </xf>
    <xf numFmtId="0" fontId="46" fillId="0" borderId="39" xfId="0" applyFont="1" applyBorder="1" applyAlignment="1">
      <alignment horizontal="left"/>
    </xf>
    <xf numFmtId="164" fontId="46" fillId="54" borderId="40" xfId="0" applyNumberFormat="1" applyFont="1" applyFill="1" applyBorder="1" applyAlignment="1">
      <alignment horizontal="right"/>
    </xf>
    <xf numFmtId="9" fontId="46" fillId="0" borderId="40" xfId="0" applyNumberFormat="1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165" fontId="51" fillId="54" borderId="12" xfId="0" applyNumberFormat="1" applyFont="1" applyFill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0" fillId="0" borderId="41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9" fontId="50" fillId="0" borderId="18" xfId="0" applyNumberFormat="1" applyFont="1" applyBorder="1" applyAlignment="1">
      <alignment horizontal="right"/>
    </xf>
    <xf numFmtId="9" fontId="51" fillId="0" borderId="18" xfId="0" applyNumberFormat="1" applyFont="1" applyBorder="1" applyAlignment="1">
      <alignment horizontal="right" wrapText="1"/>
    </xf>
    <xf numFmtId="164" fontId="46" fillId="54" borderId="43" xfId="0" applyNumberFormat="1" applyFont="1" applyFill="1" applyBorder="1" applyAlignment="1">
      <alignment horizontal="right"/>
    </xf>
    <xf numFmtId="9" fontId="46" fillId="0" borderId="43" xfId="0" applyNumberFormat="1" applyFont="1" applyBorder="1" applyAlignment="1">
      <alignment horizontal="right"/>
    </xf>
    <xf numFmtId="0" fontId="46" fillId="0" borderId="44" xfId="0" applyFont="1" applyBorder="1" applyAlignment="1">
      <alignment horizontal="left"/>
    </xf>
    <xf numFmtId="4" fontId="46" fillId="54" borderId="45" xfId="0" applyNumberFormat="1" applyFont="1" applyFill="1" applyBorder="1" applyAlignment="1">
      <alignment horizontal="right"/>
    </xf>
    <xf numFmtId="9" fontId="46" fillId="0" borderId="45" xfId="0" applyNumberFormat="1" applyFont="1" applyBorder="1" applyAlignment="1">
      <alignment horizontal="right"/>
    </xf>
    <xf numFmtId="166" fontId="46" fillId="54" borderId="43" xfId="0" applyNumberFormat="1" applyFont="1" applyFill="1" applyBorder="1" applyAlignment="1">
      <alignment horizontal="right"/>
    </xf>
    <xf numFmtId="9" fontId="47" fillId="0" borderId="40" xfId="0" applyNumberFormat="1" applyFont="1" applyBorder="1" applyAlignment="1">
      <alignment horizontal="right"/>
    </xf>
    <xf numFmtId="164" fontId="50" fillId="55" borderId="10" xfId="0" applyNumberFormat="1" applyFont="1" applyFill="1" applyBorder="1" applyAlignment="1">
      <alignment horizontal="right"/>
    </xf>
    <xf numFmtId="164" fontId="50" fillId="55" borderId="18" xfId="0" applyNumberFormat="1" applyFont="1" applyFill="1" applyBorder="1" applyAlignment="1">
      <alignment horizontal="right"/>
    </xf>
    <xf numFmtId="165" fontId="51" fillId="55" borderId="12" xfId="0" applyNumberFormat="1" applyFont="1" applyFill="1" applyBorder="1" applyAlignment="1">
      <alignment horizontal="right"/>
    </xf>
    <xf numFmtId="166" fontId="50" fillId="55" borderId="33" xfId="0" applyNumberFormat="1" applyFont="1" applyFill="1" applyBorder="1" applyAlignment="1">
      <alignment horizontal="right"/>
    </xf>
    <xf numFmtId="165" fontId="51" fillId="55" borderId="33" xfId="0" applyNumberFormat="1" applyFont="1" applyFill="1" applyBorder="1" applyAlignment="1">
      <alignment horizontal="right"/>
    </xf>
    <xf numFmtId="166" fontId="46" fillId="55" borderId="45" xfId="0" applyNumberFormat="1" applyFont="1" applyFill="1" applyBorder="1" applyAlignment="1">
      <alignment horizontal="right"/>
    </xf>
    <xf numFmtId="166" fontId="50" fillId="55" borderId="12" xfId="0" applyNumberFormat="1" applyFont="1" applyFill="1" applyBorder="1" applyAlignment="1">
      <alignment horizontal="right"/>
    </xf>
    <xf numFmtId="166" fontId="46" fillId="55" borderId="43" xfId="0" applyNumberFormat="1" applyFont="1" applyFill="1" applyBorder="1" applyAlignment="1">
      <alignment horizontal="right"/>
    </xf>
    <xf numFmtId="2" fontId="46" fillId="55" borderId="45" xfId="0" applyNumberFormat="1" applyFont="1" applyFill="1" applyBorder="1" applyAlignment="1">
      <alignment horizontal="right"/>
    </xf>
    <xf numFmtId="164" fontId="46" fillId="55" borderId="40" xfId="0" applyNumberFormat="1" applyFont="1" applyFill="1" applyBorder="1" applyAlignment="1">
      <alignment horizontal="right"/>
    </xf>
    <xf numFmtId="3" fontId="46" fillId="55" borderId="38" xfId="0" applyNumberFormat="1" applyFont="1" applyFill="1" applyBorder="1" applyAlignment="1">
      <alignment horizontal="right"/>
    </xf>
    <xf numFmtId="164" fontId="54" fillId="0" borderId="18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 horizontal="right"/>
    </xf>
    <xf numFmtId="164" fontId="55" fillId="0" borderId="8" xfId="0" applyNumberFormat="1" applyFont="1" applyFill="1" applyBorder="1" applyAlignment="1">
      <alignment horizontal="right"/>
    </xf>
    <xf numFmtId="0" fontId="41" fillId="0" borderId="6" xfId="0" applyFont="1" applyBorder="1" applyAlignment="1">
      <alignment horizontal="left" vertical="top"/>
    </xf>
    <xf numFmtId="0" fontId="50" fillId="0" borderId="1" xfId="0" applyFont="1" applyBorder="1" applyAlignment="1">
      <alignment horizontal="left"/>
    </xf>
    <xf numFmtId="0" fontId="50" fillId="0" borderId="2" xfId="0" applyFont="1" applyBorder="1" applyAlignment="1">
      <alignment horizontal="left"/>
    </xf>
    <xf numFmtId="9" fontId="50" fillId="0" borderId="2" xfId="0" applyNumberFormat="1" applyFont="1" applyBorder="1" applyAlignment="1">
      <alignment horizontal="right"/>
    </xf>
    <xf numFmtId="0" fontId="46" fillId="0" borderId="46" xfId="0" applyFont="1" applyBorder="1" applyAlignment="1">
      <alignment horizontal="left"/>
    </xf>
    <xf numFmtId="0" fontId="46" fillId="0" borderId="46" xfId="0" applyFont="1" applyBorder="1" applyAlignment="1">
      <alignment horizontal="right" wrapText="1"/>
    </xf>
    <xf numFmtId="0" fontId="46" fillId="0" borderId="46" xfId="0" quotePrefix="1" applyFont="1" applyBorder="1" applyAlignment="1">
      <alignment horizontal="right"/>
    </xf>
    <xf numFmtId="0" fontId="46" fillId="0" borderId="48" xfId="0" applyFont="1" applyBorder="1" applyAlignment="1">
      <alignment horizontal="left"/>
    </xf>
    <xf numFmtId="9" fontId="46" fillId="0" borderId="48" xfId="0" applyNumberFormat="1" applyFont="1" applyBorder="1" applyAlignment="1">
      <alignment horizontal="right"/>
    </xf>
    <xf numFmtId="0" fontId="46" fillId="0" borderId="49" xfId="0" applyFont="1" applyBorder="1" applyAlignment="1">
      <alignment horizontal="left"/>
    </xf>
    <xf numFmtId="9" fontId="46" fillId="0" borderId="49" xfId="0" applyNumberFormat="1" applyFont="1" applyBorder="1" applyAlignment="1">
      <alignment horizontal="right"/>
    </xf>
    <xf numFmtId="0" fontId="50" fillId="0" borderId="1" xfId="0" applyFont="1" applyBorder="1" applyAlignment="1">
      <alignment horizontal="left" indent="2"/>
    </xf>
    <xf numFmtId="0" fontId="50" fillId="0" borderId="50" xfId="0" applyFont="1" applyBorder="1" applyAlignment="1">
      <alignment horizontal="left" indent="2"/>
    </xf>
    <xf numFmtId="0" fontId="46" fillId="0" borderId="46" xfId="0" applyFont="1" applyFill="1" applyBorder="1" applyAlignment="1">
      <alignment horizontal="right" wrapText="1"/>
    </xf>
    <xf numFmtId="3" fontId="50" fillId="54" borderId="1" xfId="0" applyNumberFormat="1" applyFont="1" applyFill="1" applyBorder="1" applyAlignment="1">
      <alignment horizontal="right"/>
    </xf>
    <xf numFmtId="3" fontId="50" fillId="54" borderId="2" xfId="0" applyNumberFormat="1" applyFont="1" applyFill="1" applyBorder="1" applyAlignment="1">
      <alignment horizontal="right"/>
    </xf>
    <xf numFmtId="3" fontId="46" fillId="54" borderId="48" xfId="0" applyNumberFormat="1" applyFont="1" applyFill="1" applyBorder="1" applyAlignment="1">
      <alignment horizontal="right"/>
    </xf>
    <xf numFmtId="3" fontId="50" fillId="54" borderId="2" xfId="2" applyNumberFormat="1" applyFont="1" applyFill="1" applyBorder="1" applyAlignment="1">
      <alignment horizontal="right"/>
    </xf>
    <xf numFmtId="3" fontId="46" fillId="54" borderId="49" xfId="0" applyNumberFormat="1" applyFont="1" applyFill="1" applyBorder="1" applyAlignment="1">
      <alignment horizontal="right"/>
    </xf>
    <xf numFmtId="3" fontId="50" fillId="54" borderId="50" xfId="0" applyNumberFormat="1" applyFont="1" applyFill="1" applyBorder="1" applyAlignment="1">
      <alignment horizontal="right"/>
    </xf>
    <xf numFmtId="4" fontId="50" fillId="54" borderId="1" xfId="0" applyNumberFormat="1" applyFont="1" applyFill="1" applyBorder="1" applyAlignment="1">
      <alignment horizontal="right"/>
    </xf>
    <xf numFmtId="4" fontId="50" fillId="54" borderId="2" xfId="0" applyNumberFormat="1" applyFont="1" applyFill="1" applyBorder="1" applyAlignment="1">
      <alignment horizontal="right"/>
    </xf>
    <xf numFmtId="3" fontId="50" fillId="55" borderId="1" xfId="0" applyNumberFormat="1" applyFont="1" applyFill="1" applyBorder="1" applyAlignment="1">
      <alignment horizontal="right"/>
    </xf>
    <xf numFmtId="3" fontId="50" fillId="55" borderId="2" xfId="0" applyNumberFormat="1" applyFont="1" applyFill="1" applyBorder="1" applyAlignment="1">
      <alignment horizontal="right"/>
    </xf>
    <xf numFmtId="3" fontId="46" fillId="55" borderId="48" xfId="0" applyNumberFormat="1" applyFont="1" applyFill="1" applyBorder="1" applyAlignment="1">
      <alignment horizontal="right"/>
    </xf>
    <xf numFmtId="3" fontId="50" fillId="55" borderId="2" xfId="2" applyNumberFormat="1" applyFont="1" applyFill="1" applyBorder="1" applyAlignment="1">
      <alignment horizontal="right"/>
    </xf>
    <xf numFmtId="3" fontId="46" fillId="55" borderId="49" xfId="0" applyNumberFormat="1" applyFont="1" applyFill="1" applyBorder="1" applyAlignment="1">
      <alignment horizontal="right"/>
    </xf>
    <xf numFmtId="3" fontId="50" fillId="55" borderId="50" xfId="0" applyNumberFormat="1" applyFont="1" applyFill="1" applyBorder="1" applyAlignment="1">
      <alignment horizontal="right"/>
    </xf>
    <xf numFmtId="4" fontId="50" fillId="55" borderId="1" xfId="0" applyNumberFormat="1" applyFont="1" applyFill="1" applyBorder="1" applyAlignment="1">
      <alignment horizontal="right"/>
    </xf>
    <xf numFmtId="4" fontId="50" fillId="55" borderId="2" xfId="0" applyNumberFormat="1" applyFont="1" applyFill="1" applyBorder="1" applyAlignment="1">
      <alignment horizontal="right"/>
    </xf>
    <xf numFmtId="0" fontId="50" fillId="0" borderId="1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3" fontId="46" fillId="0" borderId="3" xfId="0" applyNumberFormat="1" applyFont="1" applyBorder="1" applyAlignment="1">
      <alignment horizontal="left" vertical="center"/>
    </xf>
    <xf numFmtId="164" fontId="53" fillId="0" borderId="40" xfId="0" applyNumberFormat="1" applyFont="1" applyFill="1" applyBorder="1" applyAlignment="1">
      <alignment horizontal="right"/>
    </xf>
    <xf numFmtId="0" fontId="10" fillId="0" borderId="6" xfId="0" applyFont="1" applyBorder="1"/>
    <xf numFmtId="0" fontId="56" fillId="0" borderId="5" xfId="0" applyFont="1" applyBorder="1"/>
    <xf numFmtId="0" fontId="50" fillId="0" borderId="7" xfId="0" applyFont="1" applyBorder="1" applyAlignment="1">
      <alignment horizontal="right" vertical="center"/>
    </xf>
    <xf numFmtId="0" fontId="50" fillId="0" borderId="8" xfId="0" applyFont="1" applyBorder="1" applyAlignment="1">
      <alignment horizontal="right" vertical="center"/>
    </xf>
    <xf numFmtId="0" fontId="50" fillId="0" borderId="0" xfId="0" applyFont="1"/>
    <xf numFmtId="0" fontId="46" fillId="0" borderId="39" xfId="0" quotePrefix="1" applyFont="1" applyBorder="1" applyAlignment="1">
      <alignment horizontal="center" wrapText="1"/>
    </xf>
    <xf numFmtId="0" fontId="46" fillId="0" borderId="39" xfId="0" quotePrefix="1" applyFont="1" applyBorder="1" applyAlignment="1">
      <alignment horizontal="right"/>
    </xf>
    <xf numFmtId="0" fontId="4" fillId="0" borderId="0" xfId="0" applyFont="1" applyFill="1"/>
    <xf numFmtId="164" fontId="51" fillId="0" borderId="10" xfId="0" applyNumberFormat="1" applyFont="1" applyFill="1" applyBorder="1" applyAlignment="1">
      <alignment horizontal="right"/>
    </xf>
    <xf numFmtId="0" fontId="37" fillId="0" borderId="0" xfId="0" applyFont="1" applyFill="1"/>
    <xf numFmtId="164" fontId="47" fillId="0" borderId="40" xfId="0" applyNumberFormat="1" applyFont="1" applyFill="1" applyBorder="1" applyAlignment="1">
      <alignment horizontal="right"/>
    </xf>
    <xf numFmtId="164" fontId="51" fillId="0" borderId="18" xfId="0" applyNumberFormat="1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wrapText="1"/>
    </xf>
    <xf numFmtId="0" fontId="47" fillId="0" borderId="39" xfId="0" applyFont="1" applyFill="1" applyBorder="1" applyAlignment="1">
      <alignment horizontal="right" wrapText="1"/>
    </xf>
    <xf numFmtId="0" fontId="46" fillId="0" borderId="39" xfId="0" quotePrefix="1" applyFont="1" applyFill="1" applyBorder="1" applyAlignment="1">
      <alignment horizontal="center" wrapText="1"/>
    </xf>
    <xf numFmtId="0" fontId="46" fillId="55" borderId="39" xfId="0" applyFont="1" applyFill="1" applyBorder="1" applyAlignment="1">
      <alignment horizontal="right"/>
    </xf>
    <xf numFmtId="9" fontId="46" fillId="0" borderId="39" xfId="0" applyNumberFormat="1" applyFont="1" applyBorder="1" applyAlignment="1">
      <alignment horizontal="right"/>
    </xf>
    <xf numFmtId="166" fontId="46" fillId="54" borderId="40" xfId="0" applyNumberFormat="1" applyFont="1" applyFill="1" applyBorder="1" applyAlignment="1">
      <alignment horizontal="right"/>
    </xf>
    <xf numFmtId="166" fontId="46" fillId="55" borderId="40" xfId="0" applyNumberFormat="1" applyFont="1" applyFill="1" applyBorder="1" applyAlignment="1">
      <alignment horizontal="right"/>
    </xf>
    <xf numFmtId="164" fontId="46" fillId="54" borderId="45" xfId="0" applyNumberFormat="1" applyFont="1" applyFill="1" applyBorder="1" applyAlignment="1">
      <alignment horizontal="right"/>
    </xf>
    <xf numFmtId="164" fontId="46" fillId="55" borderId="45" xfId="0" applyNumberFormat="1" applyFont="1" applyFill="1" applyBorder="1" applyAlignment="1">
      <alignment horizontal="right"/>
    </xf>
    <xf numFmtId="2" fontId="46" fillId="54" borderId="45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9" fontId="50" fillId="0" borderId="0" xfId="0" applyNumberFormat="1" applyFont="1" applyFill="1" applyBorder="1" applyAlignment="1">
      <alignment horizontal="right"/>
    </xf>
    <xf numFmtId="9" fontId="51" fillId="0" borderId="0" xfId="0" applyNumberFormat="1" applyFont="1" applyFill="1" applyBorder="1" applyAlignment="1">
      <alignment horizontal="right" wrapText="1"/>
    </xf>
    <xf numFmtId="3" fontId="46" fillId="54" borderId="3" xfId="0" applyNumberFormat="1" applyFont="1" applyFill="1" applyBorder="1" applyAlignment="1">
      <alignment horizontal="right" vertical="center"/>
    </xf>
    <xf numFmtId="3" fontId="50" fillId="54" borderId="1" xfId="0" applyNumberFormat="1" applyFont="1" applyFill="1" applyBorder="1" applyAlignment="1">
      <alignment horizontal="right" vertical="center"/>
    </xf>
    <xf numFmtId="3" fontId="50" fillId="54" borderId="2" xfId="0" applyNumberFormat="1" applyFont="1" applyFill="1" applyBorder="1" applyAlignment="1">
      <alignment horizontal="right" vertical="center"/>
    </xf>
    <xf numFmtId="3" fontId="46" fillId="54" borderId="34" xfId="0" applyNumberFormat="1" applyFont="1" applyFill="1" applyBorder="1" applyAlignment="1">
      <alignment horizontal="right" vertical="center"/>
    </xf>
    <xf numFmtId="3" fontId="46" fillId="54" borderId="4" xfId="0" applyNumberFormat="1" applyFont="1" applyFill="1" applyBorder="1" applyAlignment="1">
      <alignment horizontal="right" vertical="center"/>
    </xf>
    <xf numFmtId="3" fontId="50" fillId="54" borderId="1" xfId="2" applyNumberFormat="1" applyFont="1" applyFill="1" applyBorder="1" applyAlignment="1">
      <alignment horizontal="right" vertical="center"/>
    </xf>
    <xf numFmtId="3" fontId="46" fillId="55" borderId="3" xfId="0" applyNumberFormat="1" applyFont="1" applyFill="1" applyBorder="1" applyAlignment="1">
      <alignment horizontal="right" vertical="center"/>
    </xf>
    <xf numFmtId="3" fontId="50" fillId="55" borderId="1" xfId="0" applyNumberFormat="1" applyFont="1" applyFill="1" applyBorder="1" applyAlignment="1">
      <alignment horizontal="right" vertical="center"/>
    </xf>
    <xf numFmtId="3" fontId="50" fillId="55" borderId="2" xfId="0" applyNumberFormat="1" applyFont="1" applyFill="1" applyBorder="1" applyAlignment="1">
      <alignment horizontal="right" vertical="center"/>
    </xf>
    <xf numFmtId="3" fontId="46" fillId="55" borderId="34" xfId="0" applyNumberFormat="1" applyFont="1" applyFill="1" applyBorder="1" applyAlignment="1">
      <alignment horizontal="right" vertical="center"/>
    </xf>
    <xf numFmtId="3" fontId="46" fillId="55" borderId="4" xfId="0" applyNumberFormat="1" applyFont="1" applyFill="1" applyBorder="1" applyAlignment="1">
      <alignment horizontal="right" vertical="center"/>
    </xf>
    <xf numFmtId="3" fontId="50" fillId="55" borderId="1" xfId="2" applyNumberFormat="1" applyFont="1" applyFill="1" applyBorder="1" applyAlignment="1">
      <alignment horizontal="right" vertical="center"/>
    </xf>
    <xf numFmtId="0" fontId="46" fillId="0" borderId="48" xfId="0" applyFont="1" applyBorder="1" applyAlignment="1">
      <alignment horizontal="left" vertical="center"/>
    </xf>
    <xf numFmtId="3" fontId="46" fillId="54" borderId="48" xfId="0" applyNumberFormat="1" applyFont="1" applyFill="1" applyBorder="1" applyAlignment="1">
      <alignment horizontal="right" vertical="center"/>
    </xf>
    <xf numFmtId="3" fontId="46" fillId="55" borderId="48" xfId="0" applyNumberFormat="1" applyFont="1" applyFill="1" applyBorder="1" applyAlignment="1">
      <alignment horizontal="right" vertical="center"/>
    </xf>
    <xf numFmtId="0" fontId="46" fillId="0" borderId="52" xfId="0" applyFont="1" applyBorder="1" applyAlignment="1">
      <alignment horizontal="left" vertical="center"/>
    </xf>
    <xf numFmtId="3" fontId="46" fillId="54" borderId="52" xfId="0" applyNumberFormat="1" applyFont="1" applyFill="1" applyBorder="1" applyAlignment="1">
      <alignment horizontal="right" vertical="center"/>
    </xf>
    <xf numFmtId="3" fontId="46" fillId="55" borderId="52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57" fillId="0" borderId="46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57" fillId="0" borderId="51" xfId="0" applyFont="1" applyBorder="1" applyAlignment="1"/>
    <xf numFmtId="0" fontId="46" fillId="0" borderId="3" xfId="0" applyFont="1" applyBorder="1" applyAlignment="1">
      <alignment horizontal="left"/>
    </xf>
    <xf numFmtId="0" fontId="50" fillId="0" borderId="0" xfId="0" applyFont="1" applyAlignment="1">
      <alignment vertical="center"/>
    </xf>
    <xf numFmtId="0" fontId="50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6" fillId="0" borderId="46" xfId="0" applyFont="1" applyFill="1" applyBorder="1" applyAlignment="1">
      <alignment horizontal="left"/>
    </xf>
    <xf numFmtId="49" fontId="46" fillId="0" borderId="46" xfId="0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50" fillId="0" borderId="34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3" fontId="50" fillId="54" borderId="34" xfId="0" applyNumberFormat="1" applyFont="1" applyFill="1" applyBorder="1" applyAlignment="1">
      <alignment horizontal="right"/>
    </xf>
    <xf numFmtId="3" fontId="46" fillId="54" borderId="4" xfId="0" applyNumberFormat="1" applyFont="1" applyFill="1" applyBorder="1" applyAlignment="1">
      <alignment horizontal="right"/>
    </xf>
    <xf numFmtId="3" fontId="46" fillId="54" borderId="1" xfId="0" applyNumberFormat="1" applyFont="1" applyFill="1" applyBorder="1" applyAlignment="1">
      <alignment horizontal="right"/>
    </xf>
    <xf numFmtId="3" fontId="46" fillId="55" borderId="4" xfId="0" applyNumberFormat="1" applyFont="1" applyFill="1" applyBorder="1" applyAlignment="1">
      <alignment horizontal="right"/>
    </xf>
    <xf numFmtId="3" fontId="46" fillId="55" borderId="1" xfId="0" applyNumberFormat="1" applyFont="1" applyFill="1" applyBorder="1" applyAlignment="1">
      <alignment horizontal="right"/>
    </xf>
    <xf numFmtId="1" fontId="46" fillId="54" borderId="15" xfId="0" applyNumberFormat="1" applyFont="1" applyFill="1" applyBorder="1" applyAlignment="1">
      <alignment horizontal="center"/>
    </xf>
    <xf numFmtId="3" fontId="50" fillId="54" borderId="35" xfId="0" applyNumberFormat="1" applyFont="1" applyFill="1" applyBorder="1" applyAlignment="1">
      <alignment horizontal="right"/>
    </xf>
    <xf numFmtId="3" fontId="50" fillId="54" borderId="37" xfId="0" applyNumberFormat="1" applyFont="1" applyFill="1" applyBorder="1" applyAlignment="1">
      <alignment horizontal="right"/>
    </xf>
    <xf numFmtId="3" fontId="50" fillId="54" borderId="15" xfId="0" applyNumberFormat="1" applyFont="1" applyFill="1" applyBorder="1" applyAlignment="1">
      <alignment horizontal="right"/>
    </xf>
    <xf numFmtId="3" fontId="46" fillId="54" borderId="15" xfId="0" applyNumberFormat="1" applyFont="1" applyFill="1" applyBorder="1" applyAlignment="1">
      <alignment horizontal="right"/>
    </xf>
    <xf numFmtId="3" fontId="51" fillId="54" borderId="34" xfId="0" applyNumberFormat="1" applyFont="1" applyFill="1" applyBorder="1" applyAlignment="1">
      <alignment horizontal="right"/>
    </xf>
    <xf numFmtId="1" fontId="46" fillId="55" borderId="14" xfId="0" applyNumberFormat="1" applyFont="1" applyFill="1" applyBorder="1" applyAlignment="1">
      <alignment horizontal="center"/>
    </xf>
    <xf numFmtId="3" fontId="50" fillId="55" borderId="36" xfId="0" applyNumberFormat="1" applyFont="1" applyFill="1" applyBorder="1" applyAlignment="1">
      <alignment horizontal="right"/>
    </xf>
    <xf numFmtId="3" fontId="50" fillId="55" borderId="14" xfId="0" applyNumberFormat="1" applyFont="1" applyFill="1" applyBorder="1" applyAlignment="1">
      <alignment horizontal="right"/>
    </xf>
    <xf numFmtId="3" fontId="46" fillId="55" borderId="14" xfId="0" applyNumberFormat="1" applyFont="1" applyFill="1" applyBorder="1" applyAlignment="1">
      <alignment horizontal="right"/>
    </xf>
    <xf numFmtId="3" fontId="46" fillId="55" borderId="53" xfId="0" applyNumberFormat="1" applyFont="1" applyFill="1" applyBorder="1" applyAlignment="1">
      <alignment horizontal="right"/>
    </xf>
    <xf numFmtId="3" fontId="46" fillId="54" borderId="54" xfId="0" applyNumberFormat="1" applyFont="1" applyFill="1" applyBorder="1" applyAlignment="1">
      <alignment horizontal="right"/>
    </xf>
    <xf numFmtId="3" fontId="46" fillId="54" borderId="3" xfId="0" applyNumberFormat="1" applyFont="1" applyFill="1" applyBorder="1" applyAlignment="1">
      <alignment horizontal="right"/>
    </xf>
    <xf numFmtId="1" fontId="46" fillId="0" borderId="0" xfId="0" applyNumberFormat="1" applyFont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1" fontId="46" fillId="54" borderId="56" xfId="0" applyNumberFormat="1" applyFont="1" applyFill="1" applyBorder="1" applyAlignment="1">
      <alignment horizontal="center"/>
    </xf>
    <xf numFmtId="1" fontId="47" fillId="54" borderId="1" xfId="0" applyNumberFormat="1" applyFont="1" applyFill="1" applyBorder="1" applyAlignment="1">
      <alignment horizontal="center"/>
    </xf>
    <xf numFmtId="3" fontId="51" fillId="54" borderId="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3" fontId="51" fillId="54" borderId="15" xfId="0" applyNumberFormat="1" applyFont="1" applyFill="1" applyBorder="1" applyAlignment="1">
      <alignment horizontal="right"/>
    </xf>
    <xf numFmtId="1" fontId="47" fillId="54" borderId="46" xfId="0" applyNumberFormat="1" applyFont="1" applyFill="1" applyBorder="1" applyAlignment="1">
      <alignment horizontal="center" wrapText="1"/>
    </xf>
    <xf numFmtId="1" fontId="46" fillId="55" borderId="55" xfId="0" applyNumberFormat="1" applyFont="1" applyFill="1" applyBorder="1" applyAlignment="1">
      <alignment horizontal="center"/>
    </xf>
    <xf numFmtId="1" fontId="46" fillId="54" borderId="51" xfId="0" applyNumberFormat="1" applyFont="1" applyFill="1" applyBorder="1" applyAlignment="1">
      <alignment horizontal="center"/>
    </xf>
    <xf numFmtId="1" fontId="46" fillId="55" borderId="46" xfId="0" applyNumberFormat="1" applyFont="1" applyFill="1" applyBorder="1" applyAlignment="1">
      <alignment horizontal="center"/>
    </xf>
    <xf numFmtId="0" fontId="45" fillId="0" borderId="0" xfId="0" applyFont="1" applyAlignment="1"/>
    <xf numFmtId="0" fontId="46" fillId="0" borderId="4" xfId="0" applyFont="1" applyBorder="1" applyAlignment="1">
      <alignment horizontal="left" wrapText="1"/>
    </xf>
    <xf numFmtId="0" fontId="50" fillId="0" borderId="1" xfId="0" applyFont="1" applyBorder="1" applyAlignment="1">
      <alignment horizontal="left" wrapText="1"/>
    </xf>
    <xf numFmtId="0" fontId="46" fillId="0" borderId="52" xfId="0" applyFont="1" applyBorder="1" applyAlignment="1">
      <alignment horizontal="left"/>
    </xf>
    <xf numFmtId="0" fontId="7" fillId="0" borderId="5" xfId="0" applyFont="1" applyFill="1" applyBorder="1"/>
    <xf numFmtId="3" fontId="46" fillId="54" borderId="52" xfId="0" applyNumberFormat="1" applyFont="1" applyFill="1" applyBorder="1" applyAlignment="1">
      <alignment horizontal="right"/>
    </xf>
    <xf numFmtId="3" fontId="50" fillId="54" borderId="1" xfId="2" applyNumberFormat="1" applyFont="1" applyFill="1" applyBorder="1" applyAlignment="1">
      <alignment horizontal="right"/>
    </xf>
    <xf numFmtId="3" fontId="46" fillId="55" borderId="52" xfId="0" applyNumberFormat="1" applyFont="1" applyFill="1" applyBorder="1" applyAlignment="1">
      <alignment horizontal="right"/>
    </xf>
    <xf numFmtId="3" fontId="46" fillId="55" borderId="3" xfId="0" applyNumberFormat="1" applyFont="1" applyFill="1" applyBorder="1" applyAlignment="1">
      <alignment horizontal="right"/>
    </xf>
    <xf numFmtId="3" fontId="50" fillId="55" borderId="1" xfId="2" applyNumberFormat="1" applyFont="1" applyFill="1" applyBorder="1" applyAlignment="1">
      <alignment horizontal="right"/>
    </xf>
    <xf numFmtId="0" fontId="46" fillId="0" borderId="41" xfId="0" applyFont="1" applyFill="1" applyBorder="1" applyAlignment="1">
      <alignment horizontal="right"/>
    </xf>
    <xf numFmtId="0" fontId="46" fillId="0" borderId="41" xfId="0" quotePrefix="1" applyFont="1" applyFill="1" applyBorder="1" applyAlignment="1">
      <alignment horizontal="right"/>
    </xf>
    <xf numFmtId="0" fontId="46" fillId="0" borderId="47" xfId="0" applyFont="1" applyBorder="1" applyAlignment="1">
      <alignment horizontal="left"/>
    </xf>
    <xf numFmtId="3" fontId="46" fillId="54" borderId="47" xfId="0" applyNumberFormat="1" applyFont="1" applyFill="1" applyBorder="1" applyAlignment="1">
      <alignment horizontal="right"/>
    </xf>
    <xf numFmtId="3" fontId="46" fillId="55" borderId="47" xfId="0" applyNumberFormat="1" applyFont="1" applyFill="1" applyBorder="1" applyAlignment="1">
      <alignment horizontal="right"/>
    </xf>
    <xf numFmtId="0" fontId="9" fillId="0" borderId="59" xfId="0" applyFont="1" applyBorder="1" applyAlignment="1">
      <alignment horizontal="left"/>
    </xf>
    <xf numFmtId="0" fontId="6" fillId="0" borderId="59" xfId="0" applyFont="1" applyBorder="1"/>
    <xf numFmtId="0" fontId="46" fillId="0" borderId="59" xfId="0" applyFont="1" applyFill="1" applyBorder="1" applyAlignment="1">
      <alignment horizontal="center"/>
    </xf>
    <xf numFmtId="1" fontId="46" fillId="0" borderId="59" xfId="0" applyNumberFormat="1" applyFont="1" applyBorder="1" applyAlignment="1">
      <alignment horizontal="center"/>
    </xf>
    <xf numFmtId="3" fontId="50" fillId="0" borderId="59" xfId="0" applyNumberFormat="1" applyFont="1" applyBorder="1" applyAlignment="1">
      <alignment horizontal="right"/>
    </xf>
    <xf numFmtId="3" fontId="46" fillId="0" borderId="59" xfId="0" applyNumberFormat="1" applyFont="1" applyBorder="1" applyAlignment="1">
      <alignment horizontal="right"/>
    </xf>
    <xf numFmtId="0" fontId="4" fillId="0" borderId="59" xfId="0" applyFont="1" applyBorder="1"/>
    <xf numFmtId="0" fontId="13" fillId="0" borderId="60" xfId="0" applyFont="1" applyBorder="1"/>
    <xf numFmtId="0" fontId="7" fillId="0" borderId="59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6" fillId="0" borderId="61" xfId="0" applyFont="1" applyBorder="1" applyAlignment="1">
      <alignment horizontal="left" vertical="center"/>
    </xf>
    <xf numFmtId="3" fontId="46" fillId="54" borderId="61" xfId="0" applyNumberFormat="1" applyFont="1" applyFill="1" applyBorder="1" applyAlignment="1">
      <alignment horizontal="right" vertical="center"/>
    </xf>
    <xf numFmtId="3" fontId="46" fillId="55" borderId="61" xfId="0" applyNumberFormat="1" applyFont="1" applyFill="1" applyBorder="1" applyAlignment="1">
      <alignment horizontal="right" vertical="center"/>
    </xf>
    <xf numFmtId="0" fontId="46" fillId="0" borderId="62" xfId="0" applyFont="1" applyBorder="1" applyAlignment="1">
      <alignment horizontal="left" vertical="center"/>
    </xf>
    <xf numFmtId="3" fontId="46" fillId="54" borderId="62" xfId="0" applyNumberFormat="1" applyFont="1" applyFill="1" applyBorder="1" applyAlignment="1">
      <alignment horizontal="right" vertical="center"/>
    </xf>
    <xf numFmtId="3" fontId="46" fillId="55" borderId="62" xfId="0" applyNumberFormat="1" applyFont="1" applyFill="1" applyBorder="1" applyAlignment="1">
      <alignment horizontal="right" vertical="center"/>
    </xf>
    <xf numFmtId="0" fontId="4" fillId="0" borderId="0" xfId="0" applyFont="1"/>
    <xf numFmtId="0" fontId="37" fillId="0" borderId="0" xfId="0" applyFont="1"/>
    <xf numFmtId="3" fontId="50" fillId="0" borderId="0" xfId="0" applyNumberFormat="1" applyFont="1" applyAlignment="1">
      <alignment horizontal="right"/>
    </xf>
    <xf numFmtId="3" fontId="50" fillId="54" borderId="63" xfId="0" applyNumberFormat="1" applyFont="1" applyFill="1" applyBorder="1" applyAlignment="1">
      <alignment horizontal="right"/>
    </xf>
    <xf numFmtId="3" fontId="51" fillId="54" borderId="63" xfId="0" applyNumberFormat="1" applyFont="1" applyFill="1" applyBorder="1" applyAlignment="1">
      <alignment horizontal="right"/>
    </xf>
    <xf numFmtId="3" fontId="50" fillId="55" borderId="64" xfId="0" applyNumberFormat="1" applyFont="1" applyFill="1" applyBorder="1" applyAlignment="1">
      <alignment horizontal="right"/>
    </xf>
    <xf numFmtId="3" fontId="50" fillId="55" borderId="63" xfId="0" applyNumberFormat="1" applyFont="1" applyFill="1" applyBorder="1" applyAlignment="1">
      <alignment horizontal="right"/>
    </xf>
    <xf numFmtId="3" fontId="46" fillId="54" borderId="65" xfId="0" applyNumberFormat="1" applyFont="1" applyFill="1" applyBorder="1" applyAlignment="1">
      <alignment horizontal="right"/>
    </xf>
    <xf numFmtId="3" fontId="47" fillId="54" borderId="65" xfId="0" applyNumberFormat="1" applyFont="1" applyFill="1" applyBorder="1" applyAlignment="1">
      <alignment horizontal="right"/>
    </xf>
    <xf numFmtId="3" fontId="46" fillId="55" borderId="66" xfId="0" applyNumberFormat="1" applyFont="1" applyFill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54" borderId="67" xfId="0" applyNumberFormat="1" applyFont="1" applyFill="1" applyBorder="1" applyAlignment="1">
      <alignment horizontal="right"/>
    </xf>
    <xf numFmtId="3" fontId="46" fillId="55" borderId="65" xfId="0" applyNumberFormat="1" applyFont="1" applyFill="1" applyBorder="1" applyAlignment="1">
      <alignment horizontal="right"/>
    </xf>
    <xf numFmtId="3" fontId="50" fillId="54" borderId="65" xfId="0" applyNumberFormat="1" applyFont="1" applyFill="1" applyBorder="1" applyAlignment="1">
      <alignment horizontal="right"/>
    </xf>
    <xf numFmtId="3" fontId="50" fillId="55" borderId="66" xfId="0" applyNumberFormat="1" applyFont="1" applyFill="1" applyBorder="1" applyAlignment="1">
      <alignment horizontal="right"/>
    </xf>
    <xf numFmtId="3" fontId="50" fillId="54" borderId="67" xfId="0" applyNumberFormat="1" applyFont="1" applyFill="1" applyBorder="1" applyAlignment="1">
      <alignment horizontal="right"/>
    </xf>
    <xf numFmtId="3" fontId="50" fillId="54" borderId="68" xfId="0" applyNumberFormat="1" applyFont="1" applyFill="1" applyBorder="1" applyAlignment="1">
      <alignment horizontal="right" vertical="center"/>
    </xf>
    <xf numFmtId="3" fontId="50" fillId="55" borderId="68" xfId="0" applyNumberFormat="1" applyFont="1" applyFill="1" applyBorder="1" applyAlignment="1">
      <alignment horizontal="right" vertical="center"/>
    </xf>
    <xf numFmtId="0" fontId="50" fillId="0" borderId="6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37" fillId="0" borderId="0" xfId="0" applyNumberFormat="1" applyFont="1"/>
    <xf numFmtId="166" fontId="46" fillId="54" borderId="39" xfId="0" applyNumberFormat="1" applyFont="1" applyFill="1" applyBorder="1" applyAlignment="1">
      <alignment horizontal="right"/>
    </xf>
    <xf numFmtId="3" fontId="4" fillId="0" borderId="0" xfId="0" applyNumberFormat="1" applyFont="1"/>
    <xf numFmtId="0" fontId="1" fillId="0" borderId="0" xfId="0" applyFont="1" applyFill="1"/>
    <xf numFmtId="9" fontId="50" fillId="0" borderId="1" xfId="0" applyNumberFormat="1" applyFont="1" applyBorder="1" applyAlignment="1">
      <alignment horizontal="right"/>
    </xf>
    <xf numFmtId="166" fontId="50" fillId="55" borderId="12" xfId="0" applyNumberFormat="1" applyFont="1" applyFill="1" applyBorder="1" applyAlignment="1">
      <alignment horizontal="right"/>
    </xf>
    <xf numFmtId="3" fontId="50" fillId="54" borderId="35" xfId="0" applyNumberFormat="1" applyFont="1" applyFill="1" applyBorder="1" applyAlignment="1">
      <alignment horizontal="right"/>
    </xf>
    <xf numFmtId="3" fontId="8" fillId="0" borderId="0" xfId="0" applyNumberFormat="1" applyFont="1"/>
    <xf numFmtId="0" fontId="50" fillId="0" borderId="82" xfId="0" applyFont="1" applyBorder="1" applyAlignment="1">
      <alignment horizontal="left"/>
    </xf>
    <xf numFmtId="3" fontId="50" fillId="54" borderId="82" xfId="0" applyNumberFormat="1" applyFont="1" applyFill="1" applyBorder="1" applyAlignment="1">
      <alignment horizontal="right"/>
    </xf>
    <xf numFmtId="3" fontId="51" fillId="54" borderId="82" xfId="0" applyNumberFormat="1" applyFont="1" applyFill="1" applyBorder="1" applyAlignment="1">
      <alignment horizontal="right"/>
    </xf>
    <xf numFmtId="3" fontId="50" fillId="55" borderId="83" xfId="0" applyNumberFormat="1" applyFont="1" applyFill="1" applyBorder="1" applyAlignment="1">
      <alignment horizontal="right"/>
    </xf>
    <xf numFmtId="3" fontId="50" fillId="54" borderId="8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vertical="center"/>
    </xf>
    <xf numFmtId="0" fontId="38" fillId="0" borderId="0" xfId="0" applyFont="1" applyAlignment="1">
      <alignment horizontal="left"/>
    </xf>
    <xf numFmtId="0" fontId="46" fillId="0" borderId="7" xfId="0" quotePrefix="1" applyFont="1" applyFill="1" applyBorder="1" applyAlignment="1">
      <alignment horizontal="right" wrapText="1"/>
    </xf>
    <xf numFmtId="0" fontId="46" fillId="0" borderId="41" xfId="0" quotePrefix="1" applyFont="1" applyFill="1" applyBorder="1" applyAlignment="1">
      <alignment horizontal="right" wrapText="1"/>
    </xf>
    <xf numFmtId="0" fontId="50" fillId="0" borderId="0" xfId="0" applyFont="1" applyAlignment="1">
      <alignment horizontal="left" wrapText="1"/>
    </xf>
    <xf numFmtId="0" fontId="46" fillId="0" borderId="7" xfId="0" applyFont="1" applyFill="1" applyBorder="1" applyAlignment="1">
      <alignment horizontal="right" wrapText="1"/>
    </xf>
    <xf numFmtId="0" fontId="46" fillId="0" borderId="41" xfId="0" applyFont="1" applyFill="1" applyBorder="1" applyAlignment="1">
      <alignment horizontal="right" wrapText="1"/>
    </xf>
    <xf numFmtId="0" fontId="53" fillId="0" borderId="7" xfId="0" applyFont="1" applyFill="1" applyBorder="1" applyAlignment="1">
      <alignment horizontal="right" wrapText="1"/>
    </xf>
    <xf numFmtId="0" fontId="53" fillId="0" borderId="41" xfId="0" applyFont="1" applyFill="1" applyBorder="1" applyAlignment="1">
      <alignment horizontal="right" wrapText="1"/>
    </xf>
    <xf numFmtId="0" fontId="47" fillId="0" borderId="7" xfId="0" quotePrefix="1" applyFont="1" applyFill="1" applyBorder="1" applyAlignment="1">
      <alignment horizontal="right" wrapText="1"/>
    </xf>
    <xf numFmtId="0" fontId="47" fillId="0" borderId="41" xfId="0" quotePrefix="1" applyFont="1" applyFill="1" applyBorder="1" applyAlignment="1">
      <alignment horizontal="right" wrapText="1"/>
    </xf>
    <xf numFmtId="0" fontId="41" fillId="0" borderId="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6" fillId="0" borderId="46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55" xfId="0" applyFont="1" applyFill="1" applyBorder="1" applyAlignment="1">
      <alignment horizontal="center"/>
    </xf>
    <xf numFmtId="0" fontId="46" fillId="0" borderId="51" xfId="0" applyFont="1" applyFill="1" applyBorder="1" applyAlignment="1">
      <alignment horizontal="center"/>
    </xf>
    <xf numFmtId="0" fontId="46" fillId="0" borderId="51" xfId="0" applyFont="1" applyFill="1" applyBorder="1" applyAlignment="1">
      <alignment horizontal="center" wrapText="1"/>
    </xf>
    <xf numFmtId="0" fontId="46" fillId="0" borderId="46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left"/>
    </xf>
    <xf numFmtId="0" fontId="46" fillId="0" borderId="57" xfId="0" applyFont="1" applyFill="1" applyBorder="1" applyAlignment="1">
      <alignment horizontal="left"/>
    </xf>
  </cellXfs>
  <cellStyles count="148">
    <cellStyle name="_Column2" xfId="7" xr:uid="{00000000-0005-0000-0000-000000000000}"/>
    <cellStyle name="_Column2 2" xfId="98" xr:uid="{63663045-368A-4D2A-A8ED-3A46166B3FA0}"/>
    <cellStyle name="_Column2 2 2" xfId="147" xr:uid="{8B6A0FF1-4C43-41F9-9915-1AA966BD336B}"/>
    <cellStyle name="_Column2 3" xfId="100" xr:uid="{8DF0D207-ADED-4371-B77C-391F95D21B5B}"/>
    <cellStyle name="_Data" xfId="6" xr:uid="{00000000-0005-0000-0000-000001000000}"/>
    <cellStyle name="_Data 2" xfId="97" xr:uid="{24722FAB-60F0-4DEC-95D7-CEDCFE0411D3}"/>
    <cellStyle name="_Data 2 2" xfId="146" xr:uid="{2090B230-33B6-4400-901F-0E85E8BDC61C}"/>
    <cellStyle name="_Data 3" xfId="99" xr:uid="{C1FC5BF8-71BB-44E9-9AD0-7835A838905D}"/>
    <cellStyle name="_Data_IFRSADJUST_Q4_EBIT" xfId="9" xr:uid="{00000000-0005-0000-0000-000002000000}"/>
    <cellStyle name="_Row1_IFRSADJUST_Q4_EBIT" xfId="8" xr:uid="{00000000-0005-0000-0000-000003000000}"/>
    <cellStyle name="Accent1 - 20%" xfId="12" xr:uid="{00000000-0005-0000-0000-00003B000000}"/>
    <cellStyle name="Accent1 - 40%" xfId="13" xr:uid="{00000000-0005-0000-0000-00003C000000}"/>
    <cellStyle name="Accent1 - 60%" xfId="14" xr:uid="{00000000-0005-0000-0000-00003D000000}"/>
    <cellStyle name="Accent2 - 20%" xfId="16" xr:uid="{00000000-0005-0000-0000-00003F000000}"/>
    <cellStyle name="Accent2 - 40%" xfId="17" xr:uid="{00000000-0005-0000-0000-000040000000}"/>
    <cellStyle name="Accent2 - 60%" xfId="18" xr:uid="{00000000-0005-0000-0000-000041000000}"/>
    <cellStyle name="Accent3 - 20%" xfId="20" xr:uid="{00000000-0005-0000-0000-000043000000}"/>
    <cellStyle name="Accent3 - 40%" xfId="21" xr:uid="{00000000-0005-0000-0000-000044000000}"/>
    <cellStyle name="Accent3 - 60%" xfId="22" xr:uid="{00000000-0005-0000-0000-000045000000}"/>
    <cellStyle name="Accent4 - 20%" xfId="24" xr:uid="{00000000-0005-0000-0000-000047000000}"/>
    <cellStyle name="Accent4 - 40%" xfId="25" xr:uid="{00000000-0005-0000-0000-000048000000}"/>
    <cellStyle name="Accent4 - 60%" xfId="26" xr:uid="{00000000-0005-0000-0000-000049000000}"/>
    <cellStyle name="Accent5 - 20%" xfId="28" xr:uid="{00000000-0005-0000-0000-00004B000000}"/>
    <cellStyle name="Accent5 - 40%" xfId="29" xr:uid="{00000000-0005-0000-0000-00004C000000}"/>
    <cellStyle name="Accent5 - 60%" xfId="30" xr:uid="{00000000-0005-0000-0000-00004D000000}"/>
    <cellStyle name="Accent6 - 20%" xfId="32" xr:uid="{00000000-0005-0000-0000-00004F000000}"/>
    <cellStyle name="Accent6 - 40%" xfId="33" xr:uid="{00000000-0005-0000-0000-000050000000}"/>
    <cellStyle name="Accent6 - 60%" xfId="34" xr:uid="{00000000-0005-0000-0000-000051000000}"/>
    <cellStyle name="Akzent1 2" xfId="11" xr:uid="{00000000-0005-0000-0000-00003A000000}"/>
    <cellStyle name="Akzent2 2" xfId="15" xr:uid="{00000000-0005-0000-0000-00003E000000}"/>
    <cellStyle name="Akzent3 2" xfId="19" xr:uid="{00000000-0005-0000-0000-000042000000}"/>
    <cellStyle name="Akzent4 2" xfId="23" xr:uid="{00000000-0005-0000-0000-000046000000}"/>
    <cellStyle name="Akzent5 2" xfId="27" xr:uid="{00000000-0005-0000-0000-00004A000000}"/>
    <cellStyle name="Akzent6 2" xfId="31" xr:uid="{00000000-0005-0000-0000-00004E000000}"/>
    <cellStyle name="Ausgabe 2" xfId="50" xr:uid="{00000000-0005-0000-0000-000062000000}"/>
    <cellStyle name="Ausgabe 2 2" xfId="104" xr:uid="{5AAB8086-6EF2-4D67-846D-C290F77EDF03}"/>
    <cellStyle name="Berechnung 2" xfId="36" xr:uid="{00000000-0005-0000-0000-000053000000}"/>
    <cellStyle name="Berechnung 2 2" xfId="101" xr:uid="{4AF948A5-E83D-431A-BCBE-454BB4CB87BE}"/>
    <cellStyle name="Eingabe 2" xfId="46" xr:uid="{00000000-0005-0000-0000-00005D000000}"/>
    <cellStyle name="Eingabe 2 2" xfId="102" xr:uid="{F2C2BCCF-BF2B-4C59-889D-F176B4883F96}"/>
    <cellStyle name="Emphasis 1" xfId="38" xr:uid="{00000000-0005-0000-0000-000055000000}"/>
    <cellStyle name="Emphasis 2" xfId="39" xr:uid="{00000000-0005-0000-0000-000056000000}"/>
    <cellStyle name="Emphasis 3" xfId="40" xr:uid="{00000000-0005-0000-0000-000057000000}"/>
    <cellStyle name="Ergebnis 2" xfId="93" xr:uid="{00000000-0005-0000-0000-00008D000000}"/>
    <cellStyle name="Ergebnis 2 2" xfId="145" xr:uid="{E6CCEBB0-75CA-4388-8E58-96647894F940}"/>
    <cellStyle name="Gut 2" xfId="41" xr:uid="{00000000-0005-0000-0000-000058000000}"/>
    <cellStyle name="Hyperlink" xfId="3" builtinId="8"/>
    <cellStyle name="Neutral 2" xfId="48" xr:uid="{00000000-0005-0000-0000-00005F000000}"/>
    <cellStyle name="Normal" xfId="0" builtinId="0"/>
    <cellStyle name="Normal 2" xfId="5" xr:uid="{00000000-0005-0000-0000-000005000000}"/>
    <cellStyle name="Notiz 2" xfId="49" xr:uid="{00000000-0005-0000-0000-000061000000}"/>
    <cellStyle name="Notiz 2 2" xfId="103" xr:uid="{F6B96629-F862-4BCE-9111-62BA92D1BBD1}"/>
    <cellStyle name="Percent" xfId="2" builtinId="5"/>
    <cellStyle name="Percent 2" xfId="96" xr:uid="{30E19C07-B755-4448-A784-0CCEC3ABE8C7}"/>
    <cellStyle name="SAPBEXaggData" xfId="51" xr:uid="{00000000-0005-0000-0000-000063000000}"/>
    <cellStyle name="SAPBEXaggData 2" xfId="105" xr:uid="{59368E90-C8C3-4E22-A2C7-B98277F519D5}"/>
    <cellStyle name="SAPBEXaggDataEmph" xfId="52" xr:uid="{00000000-0005-0000-0000-000064000000}"/>
    <cellStyle name="SAPBEXaggDataEmph 2" xfId="106" xr:uid="{08251AFF-A409-49C9-9C64-17FC11F7B317}"/>
    <cellStyle name="SAPBEXaggItem" xfId="53" xr:uid="{00000000-0005-0000-0000-000065000000}"/>
    <cellStyle name="SAPBEXaggItem 2" xfId="107" xr:uid="{9F0F0E20-7122-4CCB-A1F4-E1C4B46C7820}"/>
    <cellStyle name="SAPBEXaggItemX" xfId="54" xr:uid="{00000000-0005-0000-0000-000066000000}"/>
    <cellStyle name="SAPBEXaggItemX 2" xfId="108" xr:uid="{5882E40D-384B-4056-875F-6EB5C95E896C}"/>
    <cellStyle name="SAPBEXchaText" xfId="55" xr:uid="{00000000-0005-0000-0000-000067000000}"/>
    <cellStyle name="SAPBEXchaText 2" xfId="109" xr:uid="{52AFF972-66F6-45CF-9F62-50D2B7552183}"/>
    <cellStyle name="SAPBEXexcBad7" xfId="56" xr:uid="{00000000-0005-0000-0000-000068000000}"/>
    <cellStyle name="SAPBEXexcBad7 2" xfId="110" xr:uid="{ACFAFC17-D5BB-4B5C-AB48-EEFEC07947A6}"/>
    <cellStyle name="SAPBEXexcBad8" xfId="57" xr:uid="{00000000-0005-0000-0000-000069000000}"/>
    <cellStyle name="SAPBEXexcBad8 2" xfId="111" xr:uid="{56553373-5A37-4445-ABE2-72E8A48622AF}"/>
    <cellStyle name="SAPBEXexcBad9" xfId="58" xr:uid="{00000000-0005-0000-0000-00006A000000}"/>
    <cellStyle name="SAPBEXexcBad9 2" xfId="112" xr:uid="{C5DD6DE2-1A2E-424A-8E33-13D082663D8D}"/>
    <cellStyle name="SAPBEXexcCritical4" xfId="59" xr:uid="{00000000-0005-0000-0000-00006B000000}"/>
    <cellStyle name="SAPBEXexcCritical4 2" xfId="113" xr:uid="{BFC3ABB1-5481-492D-8F52-89DF341F41FE}"/>
    <cellStyle name="SAPBEXexcCritical5" xfId="60" xr:uid="{00000000-0005-0000-0000-00006C000000}"/>
    <cellStyle name="SAPBEXexcCritical5 2" xfId="114" xr:uid="{F372E8B8-34F1-4B7D-9A31-A381443B41CF}"/>
    <cellStyle name="SAPBEXexcCritical6" xfId="61" xr:uid="{00000000-0005-0000-0000-00006D000000}"/>
    <cellStyle name="SAPBEXexcCritical6 2" xfId="115" xr:uid="{086D1F5E-F2D6-478E-B977-0FEFB5FF39DB}"/>
    <cellStyle name="SAPBEXexcGood1" xfId="62" xr:uid="{00000000-0005-0000-0000-00006E000000}"/>
    <cellStyle name="SAPBEXexcGood1 2" xfId="116" xr:uid="{701318C1-5769-40F3-95C3-B9B1D27912B8}"/>
    <cellStyle name="SAPBEXexcGood2" xfId="63" xr:uid="{00000000-0005-0000-0000-00006F000000}"/>
    <cellStyle name="SAPBEXexcGood2 2" xfId="117" xr:uid="{38DEDC2A-64B4-435F-88F3-ABE9C7C2BA7B}"/>
    <cellStyle name="SAPBEXexcGood3" xfId="64" xr:uid="{00000000-0005-0000-0000-000070000000}"/>
    <cellStyle name="SAPBEXexcGood3 2" xfId="118" xr:uid="{C2E529D7-9D0F-4889-8286-1AA01B4435B6}"/>
    <cellStyle name="SAPBEXfilterDrill" xfId="65" xr:uid="{00000000-0005-0000-0000-000071000000}"/>
    <cellStyle name="SAPBEXfilterDrill 2" xfId="119" xr:uid="{7B6D6568-F01D-4AA4-A006-93A421769D50}"/>
    <cellStyle name="SAPBEXfilterItem" xfId="66" xr:uid="{00000000-0005-0000-0000-000072000000}"/>
    <cellStyle name="SAPBEXfilterItem 2" xfId="120" xr:uid="{A4EA4768-C6A5-4B31-9350-38F86668CA44}"/>
    <cellStyle name="SAPBEXfilterText" xfId="67" xr:uid="{00000000-0005-0000-0000-000073000000}"/>
    <cellStyle name="SAPBEXfilterText 2" xfId="121" xr:uid="{3A6D97BA-C317-41DB-86A2-F0021B013941}"/>
    <cellStyle name="SAPBEXformats" xfId="68" xr:uid="{00000000-0005-0000-0000-000074000000}"/>
    <cellStyle name="SAPBEXformats 2" xfId="122" xr:uid="{5ABC22D5-BCA3-4AAE-B95C-27A3331BF674}"/>
    <cellStyle name="SAPBEXheaderItem" xfId="69" xr:uid="{00000000-0005-0000-0000-000075000000}"/>
    <cellStyle name="SAPBEXheaderItem 2" xfId="123" xr:uid="{0EA442FC-0653-4C76-9734-8C5908669C9E}"/>
    <cellStyle name="SAPBEXheaderText" xfId="70" xr:uid="{00000000-0005-0000-0000-000076000000}"/>
    <cellStyle name="SAPBEXheaderText 2" xfId="124" xr:uid="{49BD4825-3710-4FBB-ADF5-5B0274DD554E}"/>
    <cellStyle name="SAPBEXHLevel0" xfId="71" xr:uid="{00000000-0005-0000-0000-000077000000}"/>
    <cellStyle name="SAPBEXHLevel0 2" xfId="125" xr:uid="{ACF6A060-3E89-4589-800E-6B6062662FF3}"/>
    <cellStyle name="SAPBEXHLevel0X" xfId="72" xr:uid="{00000000-0005-0000-0000-000078000000}"/>
    <cellStyle name="SAPBEXHLevel0X 2" xfId="126" xr:uid="{F6DC0AA0-7EB6-4921-9C14-0386FF52A050}"/>
    <cellStyle name="SAPBEXHLevel1" xfId="73" xr:uid="{00000000-0005-0000-0000-000079000000}"/>
    <cellStyle name="SAPBEXHLevel1 2" xfId="127" xr:uid="{4FA13D26-ABD2-4F47-A607-FD8105D078E1}"/>
    <cellStyle name="SAPBEXHLevel1X" xfId="74" xr:uid="{00000000-0005-0000-0000-00007A000000}"/>
    <cellStyle name="SAPBEXHLevel1X 2" xfId="128" xr:uid="{A1267A55-970B-4D08-9A0A-5B300494F752}"/>
    <cellStyle name="SAPBEXHLevel2" xfId="75" xr:uid="{00000000-0005-0000-0000-00007B000000}"/>
    <cellStyle name="SAPBEXHLevel2 2" xfId="129" xr:uid="{E013F27B-0545-4CBC-ADD7-27F7D1B372CE}"/>
    <cellStyle name="SAPBEXHLevel2X" xfId="76" xr:uid="{00000000-0005-0000-0000-00007C000000}"/>
    <cellStyle name="SAPBEXHLevel2X 2" xfId="130" xr:uid="{60C77037-128F-42F6-840F-B4378CF75346}"/>
    <cellStyle name="SAPBEXHLevel3" xfId="77" xr:uid="{00000000-0005-0000-0000-00007D000000}"/>
    <cellStyle name="SAPBEXHLevel3 2" xfId="131" xr:uid="{E9487E36-698D-4F2B-A5DF-9F51FFC40C2C}"/>
    <cellStyle name="SAPBEXHLevel3X" xfId="78" xr:uid="{00000000-0005-0000-0000-00007E000000}"/>
    <cellStyle name="SAPBEXHLevel3X 2" xfId="132" xr:uid="{48B7C153-39CC-44F0-B52A-AF12BE1C69A6}"/>
    <cellStyle name="SAPBEXinputData" xfId="79" xr:uid="{00000000-0005-0000-0000-00007F000000}"/>
    <cellStyle name="SAPBEXItemHeader" xfId="80" xr:uid="{00000000-0005-0000-0000-000080000000}"/>
    <cellStyle name="SAPBEXItemHeader 2" xfId="133" xr:uid="{47697A22-F979-490C-95C7-E4B7B7BB8611}"/>
    <cellStyle name="SAPBEXresData" xfId="81" xr:uid="{00000000-0005-0000-0000-000081000000}"/>
    <cellStyle name="SAPBEXresData 2" xfId="134" xr:uid="{D3549FC7-25D7-4517-BE69-76DA14405590}"/>
    <cellStyle name="SAPBEXresDataEmph" xfId="82" xr:uid="{00000000-0005-0000-0000-000082000000}"/>
    <cellStyle name="SAPBEXresDataEmph 2" xfId="135" xr:uid="{29AEA24F-4C80-4FFF-B8A8-A1BE45691CA1}"/>
    <cellStyle name="SAPBEXresItem" xfId="83" xr:uid="{00000000-0005-0000-0000-000083000000}"/>
    <cellStyle name="SAPBEXresItem 2" xfId="136" xr:uid="{CBE321B9-73EF-4AFF-A20E-C2A959751C1B}"/>
    <cellStyle name="SAPBEXresItemX" xfId="84" xr:uid="{00000000-0005-0000-0000-000084000000}"/>
    <cellStyle name="SAPBEXresItemX 2" xfId="137" xr:uid="{1DCD88FC-576E-4EC5-8670-D88D94AF3EFF}"/>
    <cellStyle name="SAPBEXstdData" xfId="85" xr:uid="{00000000-0005-0000-0000-000085000000}"/>
    <cellStyle name="SAPBEXstdData 2" xfId="138" xr:uid="{C605D7D5-E9AF-44D3-BEDE-C75A649849B6}"/>
    <cellStyle name="SAPBEXstdDataEmph" xfId="86" xr:uid="{00000000-0005-0000-0000-000086000000}"/>
    <cellStyle name="SAPBEXstdDataEmph 2" xfId="139" xr:uid="{0EF2631E-5464-4BBD-BD02-5B89119F0958}"/>
    <cellStyle name="SAPBEXstdItem" xfId="87" xr:uid="{00000000-0005-0000-0000-000087000000}"/>
    <cellStyle name="SAPBEXstdItem 2" xfId="140" xr:uid="{59DB1139-7D44-455C-887B-71447B3ECE94}"/>
    <cellStyle name="SAPBEXstdItemX" xfId="88" xr:uid="{00000000-0005-0000-0000-000088000000}"/>
    <cellStyle name="SAPBEXstdItemX 2" xfId="141" xr:uid="{E05E4525-E6A8-45D9-A9D2-FBEA719594CD}"/>
    <cellStyle name="SAPBEXtitle" xfId="89" xr:uid="{00000000-0005-0000-0000-000089000000}"/>
    <cellStyle name="SAPBEXtitle 2" xfId="142" xr:uid="{ED465AA6-D4BE-48CE-BE48-C63342157EC4}"/>
    <cellStyle name="SAPBEXunassignedItem" xfId="90" xr:uid="{00000000-0005-0000-0000-00008A000000}"/>
    <cellStyle name="SAPBEXunassignedItem 2" xfId="143" xr:uid="{04BDFA3F-36DD-4896-9532-882A54CF5889}"/>
    <cellStyle name="SAPBEXundefined" xfId="91" xr:uid="{00000000-0005-0000-0000-00008B000000}"/>
    <cellStyle name="SAPBEXundefined 2" xfId="144" xr:uid="{9CE636E6-590A-4F58-BEDB-525E10A5D9A0}"/>
    <cellStyle name="Schlecht 2" xfId="35" xr:uid="{00000000-0005-0000-0000-000052000000}"/>
    <cellStyle name="Sheet Title" xfId="92" xr:uid="{00000000-0005-0000-0000-00008C000000}"/>
    <cellStyle name="Standard 2" xfId="1" xr:uid="{00000000-0005-0000-0000-000009000000}"/>
    <cellStyle name="Standard 3" xfId="10" xr:uid="{00000000-0005-0000-0000-000060000000}"/>
    <cellStyle name="Standard 3 2" xfId="95" xr:uid="{F82B32F4-5316-48B1-BCFA-E713C68D97C1}"/>
    <cellStyle name="Standard 4" xfId="4" xr:uid="{00000000-0005-0000-0000-00000A000000}"/>
    <cellStyle name="Überschrift 1 2" xfId="42" xr:uid="{00000000-0005-0000-0000-000059000000}"/>
    <cellStyle name="Überschrift 2 2" xfId="43" xr:uid="{00000000-0005-0000-0000-00005A000000}"/>
    <cellStyle name="Überschrift 3 2" xfId="44" xr:uid="{00000000-0005-0000-0000-00005B000000}"/>
    <cellStyle name="Überschrift 4 2" xfId="45" xr:uid="{00000000-0005-0000-0000-00005C000000}"/>
    <cellStyle name="Verknüpfte Zelle 2" xfId="47" xr:uid="{00000000-0005-0000-0000-00005E000000}"/>
    <cellStyle name="Warnender Text 2" xfId="94" xr:uid="{00000000-0005-0000-0000-00008E000000}"/>
    <cellStyle name="Zelle überprüfen 2" xfId="37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12" t="s">
        <v>113</v>
      </c>
      <c r="C8" s="312"/>
      <c r="D8" s="312"/>
      <c r="E8" s="312"/>
      <c r="F8" s="48"/>
      <c r="G8" s="48"/>
    </row>
    <row r="9" spans="2:7" ht="35.25" x14ac:dyDescent="0.5">
      <c r="B9" s="312" t="s">
        <v>11</v>
      </c>
      <c r="C9" s="312"/>
      <c r="D9" s="312"/>
      <c r="E9" s="312"/>
      <c r="F9" s="312"/>
      <c r="G9" s="312"/>
    </row>
    <row r="10" spans="2:7" ht="35.25" x14ac:dyDescent="0.5">
      <c r="B10" s="312" t="s">
        <v>164</v>
      </c>
      <c r="C10" s="312"/>
      <c r="D10" s="312"/>
      <c r="E10" s="312"/>
      <c r="F10" s="48"/>
      <c r="G10" s="48"/>
    </row>
    <row r="11" spans="2:7" ht="26.25" x14ac:dyDescent="0.4">
      <c r="B11" s="3"/>
    </row>
    <row r="20" spans="2:3" ht="18.75" x14ac:dyDescent="0.3">
      <c r="B20" s="49" t="s">
        <v>165</v>
      </c>
      <c r="C20" s="50"/>
    </row>
    <row r="21" spans="2:3" ht="18" x14ac:dyDescent="0.25">
      <c r="B21" s="51" t="s">
        <v>64</v>
      </c>
      <c r="C21" s="50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F5E6-F2AF-4894-B891-D69010342DD4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145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7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52" t="s">
        <v>93</v>
      </c>
      <c r="C6" s="48"/>
      <c r="M6" s="34"/>
    </row>
    <row r="8" spans="2:13" x14ac:dyDescent="0.2">
      <c r="M8" s="34"/>
    </row>
    <row r="9" spans="2:13" x14ac:dyDescent="0.2">
      <c r="B9" s="4" t="s">
        <v>59</v>
      </c>
      <c r="C9" s="4" t="s">
        <v>166</v>
      </c>
    </row>
    <row r="10" spans="2:13" x14ac:dyDescent="0.2">
      <c r="B10" s="4"/>
      <c r="C10" s="4"/>
    </row>
    <row r="11" spans="2:13" x14ac:dyDescent="0.2">
      <c r="B11" s="4" t="s">
        <v>60</v>
      </c>
      <c r="C11" s="4" t="s">
        <v>167</v>
      </c>
    </row>
    <row r="12" spans="2:13" x14ac:dyDescent="0.2">
      <c r="B12" s="4"/>
      <c r="C12" s="4"/>
    </row>
    <row r="13" spans="2:13" x14ac:dyDescent="0.2">
      <c r="B13" s="4" t="s">
        <v>61</v>
      </c>
      <c r="C13" s="4" t="s">
        <v>168</v>
      </c>
    </row>
    <row r="14" spans="2:13" x14ac:dyDescent="0.2">
      <c r="B14" s="4"/>
      <c r="C14" s="4"/>
    </row>
    <row r="15" spans="2:13" x14ac:dyDescent="0.2">
      <c r="B15" s="4" t="s">
        <v>62</v>
      </c>
      <c r="C15" s="4" t="s">
        <v>169</v>
      </c>
    </row>
    <row r="16" spans="2:13" x14ac:dyDescent="0.2">
      <c r="B16" s="4"/>
      <c r="C16" s="4"/>
    </row>
    <row r="17" spans="2:6" x14ac:dyDescent="0.2">
      <c r="B17" s="4" t="s">
        <v>105</v>
      </c>
      <c r="C17" s="301" t="s">
        <v>193</v>
      </c>
      <c r="D17" s="158"/>
      <c r="E17" s="158"/>
      <c r="F17" s="158"/>
    </row>
    <row r="18" spans="2:6" x14ac:dyDescent="0.2">
      <c r="B18" s="4"/>
      <c r="C18" s="4"/>
    </row>
    <row r="19" spans="2:6" x14ac:dyDescent="0.2">
      <c r="B19" s="4" t="s">
        <v>63</v>
      </c>
      <c r="C19" s="4" t="s">
        <v>170</v>
      </c>
      <c r="D19" s="4"/>
      <c r="E19" s="4"/>
    </row>
    <row r="20" spans="2:6" x14ac:dyDescent="0.2">
      <c r="B20" s="4"/>
      <c r="C20" s="4"/>
    </row>
    <row r="22" spans="2:6" x14ac:dyDescent="0.2">
      <c r="B22" s="4"/>
      <c r="C22" s="4"/>
      <c r="D22" s="4"/>
      <c r="E22" s="4"/>
    </row>
    <row r="23" spans="2:6" x14ac:dyDescent="0.2">
      <c r="B23" s="4"/>
      <c r="D23" s="4"/>
      <c r="E23" s="4"/>
    </row>
    <row r="24" spans="2:6" x14ac:dyDescent="0.2">
      <c r="B24" s="4"/>
      <c r="C24" s="4"/>
      <c r="D24" s="4"/>
      <c r="E24" s="4"/>
    </row>
    <row r="25" spans="2:6" x14ac:dyDescent="0.2">
      <c r="B25" s="4"/>
      <c r="C25" s="4"/>
      <c r="D25" s="4"/>
      <c r="E25" s="4"/>
    </row>
    <row r="26" spans="2:6" x14ac:dyDescent="0.2">
      <c r="B26" s="4"/>
      <c r="D26" s="4"/>
      <c r="E26" s="4"/>
    </row>
    <row r="27" spans="2:6" x14ac:dyDescent="0.2">
      <c r="B27" s="4"/>
      <c r="C27" s="4"/>
      <c r="D27" s="4"/>
      <c r="E27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J52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8" width="9.7109375" style="2" customWidth="1"/>
    <col min="9" max="16384" width="9.140625" style="2"/>
  </cols>
  <sheetData>
    <row r="1" spans="1:7" ht="15.75" x14ac:dyDescent="0.25">
      <c r="B1" s="55" t="str">
        <f>'Table of contents'!C9</f>
        <v>Key Figures as of March 31, 2021 and 2020</v>
      </c>
      <c r="C1" s="46"/>
      <c r="D1" s="46"/>
      <c r="E1" s="46"/>
      <c r="F1" s="46"/>
    </row>
    <row r="2" spans="1:7" x14ac:dyDescent="0.2">
      <c r="B2" s="151" t="s">
        <v>87</v>
      </c>
      <c r="C2" s="42"/>
      <c r="D2" s="42"/>
      <c r="E2" s="42"/>
      <c r="F2" s="42"/>
    </row>
    <row r="3" spans="1:7" x14ac:dyDescent="0.2">
      <c r="A3" s="13"/>
      <c r="B3" s="152"/>
      <c r="C3" s="152"/>
      <c r="D3" s="152"/>
      <c r="E3" s="152"/>
      <c r="F3" s="152"/>
      <c r="G3" s="47"/>
    </row>
    <row r="4" spans="1:7" ht="14.25" customHeight="1" x14ac:dyDescent="0.2">
      <c r="B4" s="56" t="s">
        <v>94</v>
      </c>
      <c r="C4" s="316" t="s">
        <v>175</v>
      </c>
      <c r="D4" s="318" t="s">
        <v>176</v>
      </c>
      <c r="E4" s="316" t="s">
        <v>177</v>
      </c>
      <c r="F4" s="320" t="s">
        <v>120</v>
      </c>
      <c r="G4" s="313" t="s">
        <v>133</v>
      </c>
    </row>
    <row r="5" spans="1:7" ht="20.100000000000001" customHeight="1" thickBot="1" x14ac:dyDescent="0.25">
      <c r="B5" s="90" t="s">
        <v>95</v>
      </c>
      <c r="C5" s="317"/>
      <c r="D5" s="319"/>
      <c r="E5" s="317"/>
      <c r="F5" s="321"/>
      <c r="G5" s="314"/>
    </row>
    <row r="6" spans="1:7" ht="15" customHeight="1" thickTop="1" thickBot="1" x14ac:dyDescent="0.25">
      <c r="B6" s="84" t="s">
        <v>96</v>
      </c>
      <c r="C6" s="85">
        <v>183.1</v>
      </c>
      <c r="D6" s="150">
        <v>192</v>
      </c>
      <c r="E6" s="110">
        <v>207</v>
      </c>
      <c r="F6" s="86">
        <v>-0.12</v>
      </c>
      <c r="G6" s="100">
        <v>-7.0000000000000007E-2</v>
      </c>
    </row>
    <row r="7" spans="1:7" ht="15" customHeight="1" x14ac:dyDescent="0.2">
      <c r="B7" s="91" t="s">
        <v>190</v>
      </c>
      <c r="C7" s="76">
        <v>98.9</v>
      </c>
      <c r="D7" s="112">
        <v>103.2</v>
      </c>
      <c r="E7" s="102">
        <v>103.5</v>
      </c>
      <c r="F7" s="92">
        <v>-0.04</v>
      </c>
      <c r="G7" s="93">
        <v>0</v>
      </c>
    </row>
    <row r="8" spans="1:7" ht="15" customHeight="1" x14ac:dyDescent="0.2">
      <c r="B8" s="57" t="s">
        <v>92</v>
      </c>
      <c r="C8" s="75">
        <v>47.5</v>
      </c>
      <c r="D8" s="113">
        <v>50.8</v>
      </c>
      <c r="E8" s="101">
        <v>57.4</v>
      </c>
      <c r="F8" s="58">
        <v>-0.17</v>
      </c>
      <c r="G8" s="59">
        <v>-0.12</v>
      </c>
    </row>
    <row r="9" spans="1:7" s="158" customFormat="1" ht="12" customHeight="1" x14ac:dyDescent="0.2">
      <c r="B9" s="174"/>
      <c r="C9" s="175"/>
      <c r="D9" s="176"/>
      <c r="E9" s="175"/>
      <c r="F9" s="177"/>
      <c r="G9" s="178"/>
    </row>
    <row r="10" spans="1:7" ht="15" customHeight="1" x14ac:dyDescent="0.2">
      <c r="B10" s="91" t="s">
        <v>19</v>
      </c>
      <c r="C10" s="76">
        <v>38.5</v>
      </c>
      <c r="D10" s="112">
        <v>40.200000000000003</v>
      </c>
      <c r="E10" s="102">
        <v>46.7</v>
      </c>
      <c r="F10" s="92">
        <v>-0.18</v>
      </c>
      <c r="G10" s="93">
        <v>-0.14000000000000001</v>
      </c>
    </row>
    <row r="11" spans="1:7" ht="15" customHeight="1" x14ac:dyDescent="0.2">
      <c r="B11" s="57" t="s">
        <v>20</v>
      </c>
      <c r="C11" s="75">
        <v>98.5</v>
      </c>
      <c r="D11" s="113">
        <v>104</v>
      </c>
      <c r="E11" s="101">
        <v>107.3</v>
      </c>
      <c r="F11" s="58">
        <v>-0.08</v>
      </c>
      <c r="G11" s="59">
        <v>-0.03</v>
      </c>
    </row>
    <row r="12" spans="1:7" ht="15" customHeight="1" x14ac:dyDescent="0.2">
      <c r="B12" s="57" t="s">
        <v>109</v>
      </c>
      <c r="C12" s="75">
        <v>9.5</v>
      </c>
      <c r="D12" s="113">
        <v>9.8000000000000007</v>
      </c>
      <c r="E12" s="101">
        <v>6.9</v>
      </c>
      <c r="F12" s="58">
        <v>0.37</v>
      </c>
      <c r="G12" s="59">
        <v>0.42</v>
      </c>
    </row>
    <row r="13" spans="1:7" s="158" customFormat="1" ht="5.0999999999999996" customHeight="1" x14ac:dyDescent="0.2">
      <c r="B13" s="173"/>
      <c r="C13" s="80"/>
      <c r="D13" s="114"/>
      <c r="E13" s="80"/>
      <c r="F13" s="160"/>
      <c r="G13" s="160"/>
    </row>
    <row r="14" spans="1:7" ht="15" customHeight="1" thickBot="1" x14ac:dyDescent="0.25">
      <c r="B14" s="84" t="s">
        <v>138</v>
      </c>
      <c r="C14" s="85">
        <v>88.8</v>
      </c>
      <c r="D14" s="150">
        <v>93.4</v>
      </c>
      <c r="E14" s="110">
        <v>90.1</v>
      </c>
      <c r="F14" s="86">
        <v>-0.01</v>
      </c>
      <c r="G14" s="100">
        <v>0.04</v>
      </c>
    </row>
    <row r="15" spans="1:7" ht="15" customHeight="1" x14ac:dyDescent="0.2">
      <c r="B15" s="91" t="s">
        <v>191</v>
      </c>
      <c r="C15" s="76">
        <v>67.400000000000006</v>
      </c>
      <c r="D15" s="112">
        <v>70.2</v>
      </c>
      <c r="E15" s="102">
        <v>58</v>
      </c>
      <c r="F15" s="92">
        <v>0.16</v>
      </c>
      <c r="G15" s="92">
        <v>0.21</v>
      </c>
    </row>
    <row r="16" spans="1:7" ht="15" customHeight="1" x14ac:dyDescent="0.2">
      <c r="B16" s="57" t="s">
        <v>134</v>
      </c>
      <c r="C16" s="75">
        <v>21.4</v>
      </c>
      <c r="D16" s="113">
        <v>23.2</v>
      </c>
      <c r="E16" s="101">
        <v>32.1</v>
      </c>
      <c r="F16" s="58">
        <v>-0.33</v>
      </c>
      <c r="G16" s="58">
        <v>-0.28000000000000003</v>
      </c>
    </row>
    <row r="17" spans="2:10" ht="12" customHeight="1" x14ac:dyDescent="0.2">
      <c r="B17" s="60"/>
      <c r="C17" s="61" t="s">
        <v>181</v>
      </c>
      <c r="D17" s="61"/>
      <c r="E17" s="61"/>
      <c r="F17" s="47"/>
      <c r="G17" s="47"/>
    </row>
    <row r="18" spans="2:10" ht="35.1" customHeight="1" thickBot="1" x14ac:dyDescent="0.25">
      <c r="B18" s="60"/>
      <c r="C18" s="163" t="s">
        <v>172</v>
      </c>
      <c r="D18" s="164" t="s">
        <v>174</v>
      </c>
      <c r="E18" s="163" t="s">
        <v>171</v>
      </c>
      <c r="F18" s="165" t="s">
        <v>173</v>
      </c>
      <c r="G18" s="156" t="s">
        <v>135</v>
      </c>
    </row>
    <row r="19" spans="2:10" ht="15" customHeight="1" thickBot="1" x14ac:dyDescent="0.25">
      <c r="B19" s="84" t="s">
        <v>187</v>
      </c>
      <c r="C19" s="85">
        <v>522.6</v>
      </c>
      <c r="D19" s="161">
        <v>537.79999999999995</v>
      </c>
      <c r="E19" s="110">
        <v>487.8</v>
      </c>
      <c r="F19" s="86">
        <v>7.0000000000000007E-2</v>
      </c>
      <c r="G19" s="100">
        <v>0.1</v>
      </c>
      <c r="H19" s="47"/>
      <c r="I19" s="47"/>
      <c r="J19" s="47"/>
    </row>
    <row r="20" spans="2:10" ht="15" customHeight="1" x14ac:dyDescent="0.2">
      <c r="B20" s="91" t="s">
        <v>190</v>
      </c>
      <c r="C20" s="76">
        <v>368.7</v>
      </c>
      <c r="D20" s="162">
        <v>377.8</v>
      </c>
      <c r="E20" s="102">
        <v>341</v>
      </c>
      <c r="F20" s="62">
        <v>0.08</v>
      </c>
      <c r="G20" s="62">
        <v>0.11</v>
      </c>
      <c r="H20" s="47"/>
      <c r="I20" s="47"/>
      <c r="J20" s="47"/>
    </row>
    <row r="21" spans="2:10" ht="15" customHeight="1" x14ac:dyDescent="0.2">
      <c r="B21" s="57" t="s">
        <v>92</v>
      </c>
      <c r="C21" s="76">
        <v>154</v>
      </c>
      <c r="D21" s="159">
        <v>160</v>
      </c>
      <c r="E21" s="102">
        <v>146.80000000000001</v>
      </c>
      <c r="F21" s="62">
        <v>0.05</v>
      </c>
      <c r="G21" s="62">
        <v>0.09</v>
      </c>
      <c r="H21" s="47"/>
      <c r="I21" s="47"/>
      <c r="J21" s="47"/>
    </row>
    <row r="22" spans="2:10" ht="12" customHeight="1" x14ac:dyDescent="0.2">
      <c r="B22" s="63"/>
      <c r="C22" s="61"/>
      <c r="D22" s="64"/>
      <c r="E22" s="65"/>
      <c r="F22" s="47"/>
      <c r="G22" s="47"/>
      <c r="H22" s="47"/>
      <c r="I22" s="47"/>
      <c r="J22" s="47"/>
    </row>
    <row r="23" spans="2:10" ht="35.1" customHeight="1" thickBot="1" x14ac:dyDescent="0.25">
      <c r="B23" s="63"/>
      <c r="C23" s="254" t="s">
        <v>178</v>
      </c>
      <c r="D23" s="254" t="s">
        <v>179</v>
      </c>
      <c r="E23" s="255" t="s">
        <v>119</v>
      </c>
      <c r="F23" s="47"/>
    </row>
    <row r="24" spans="2:10" ht="25.15" customHeight="1" thickTop="1" thickBot="1" x14ac:dyDescent="0.25">
      <c r="B24" s="84" t="s">
        <v>99</v>
      </c>
      <c r="C24" s="299">
        <v>24.5</v>
      </c>
      <c r="D24" s="166">
        <v>39.700000000000003</v>
      </c>
      <c r="E24" s="167">
        <v>-0.38</v>
      </c>
      <c r="F24" s="47"/>
    </row>
    <row r="25" spans="2:10" ht="15" customHeight="1" x14ac:dyDescent="0.2">
      <c r="B25" s="87" t="s">
        <v>14</v>
      </c>
      <c r="C25" s="88">
        <v>0.13400000000000001</v>
      </c>
      <c r="D25" s="103">
        <v>0.192</v>
      </c>
      <c r="E25" s="89"/>
      <c r="F25" s="47"/>
    </row>
    <row r="26" spans="2:10" ht="15" customHeight="1" x14ac:dyDescent="0.2">
      <c r="B26" s="66" t="s">
        <v>192</v>
      </c>
      <c r="C26" s="77">
        <v>2.6</v>
      </c>
      <c r="D26" s="104">
        <v>13.4</v>
      </c>
      <c r="E26" s="67">
        <v>-0.81</v>
      </c>
      <c r="F26" s="47"/>
    </row>
    <row r="27" spans="2:10" ht="15" customHeight="1" x14ac:dyDescent="0.2">
      <c r="B27" s="68" t="s">
        <v>100</v>
      </c>
      <c r="C27" s="78">
        <v>2.5999999999999999E-2</v>
      </c>
      <c r="D27" s="105">
        <v>0.129</v>
      </c>
      <c r="E27" s="69"/>
      <c r="F27" s="47"/>
    </row>
    <row r="28" spans="2:10" ht="15" customHeight="1" x14ac:dyDescent="0.2">
      <c r="B28" s="66" t="s">
        <v>101</v>
      </c>
      <c r="C28" s="77">
        <v>31.1</v>
      </c>
      <c r="D28" s="104">
        <v>37.200000000000003</v>
      </c>
      <c r="E28" s="67">
        <v>-0.16</v>
      </c>
      <c r="F28" s="47"/>
    </row>
    <row r="29" spans="2:10" ht="15" customHeight="1" x14ac:dyDescent="0.2">
      <c r="B29" s="68" t="s">
        <v>100</v>
      </c>
      <c r="C29" s="78">
        <v>0.65400000000000003</v>
      </c>
      <c r="D29" s="105">
        <v>0.64700000000000002</v>
      </c>
      <c r="E29" s="69"/>
      <c r="F29" s="47"/>
    </row>
    <row r="30" spans="2:10" ht="15" customHeight="1" thickBot="1" x14ac:dyDescent="0.25">
      <c r="B30" s="81" t="s">
        <v>140</v>
      </c>
      <c r="C30" s="94">
        <v>15.3</v>
      </c>
      <c r="D30" s="108">
        <v>28.7</v>
      </c>
      <c r="E30" s="95">
        <v>-0.47</v>
      </c>
      <c r="F30" s="47"/>
    </row>
    <row r="31" spans="2:10" ht="15" customHeight="1" thickBot="1" x14ac:dyDescent="0.25">
      <c r="B31" s="96" t="s">
        <v>98</v>
      </c>
      <c r="C31" s="170">
        <v>17</v>
      </c>
      <c r="D31" s="106">
        <v>27.9</v>
      </c>
      <c r="E31" s="98">
        <v>-0.39</v>
      </c>
      <c r="F31" s="47"/>
    </row>
    <row r="32" spans="2:10" ht="15" customHeight="1" thickBot="1" x14ac:dyDescent="0.25">
      <c r="B32" s="96" t="s">
        <v>136</v>
      </c>
      <c r="C32" s="97">
        <v>0.23</v>
      </c>
      <c r="D32" s="109">
        <v>0.38</v>
      </c>
      <c r="E32" s="98">
        <v>-0.39</v>
      </c>
      <c r="F32" s="47"/>
    </row>
    <row r="33" spans="2:10" ht="15" customHeight="1" thickBot="1" x14ac:dyDescent="0.25">
      <c r="B33" s="84" t="s">
        <v>114</v>
      </c>
      <c r="C33" s="168">
        <v>47</v>
      </c>
      <c r="D33" s="169">
        <v>61.5</v>
      </c>
      <c r="E33" s="86">
        <f>(C33-D33)/D33</f>
        <v>-0.23577235772357724</v>
      </c>
      <c r="F33" s="278"/>
      <c r="G33" s="277"/>
      <c r="J33" s="277"/>
    </row>
    <row r="34" spans="2:10" ht="15" customHeight="1" x14ac:dyDescent="0.2">
      <c r="B34" s="70" t="s">
        <v>137</v>
      </c>
      <c r="C34" s="79">
        <v>-3.9</v>
      </c>
      <c r="D34" s="107">
        <v>-5.5</v>
      </c>
      <c r="E34" s="71">
        <f>(C34-D34)/D34</f>
        <v>-0.29090909090909095</v>
      </c>
      <c r="F34" s="278"/>
      <c r="J34" s="277"/>
    </row>
    <row r="35" spans="2:10" ht="15" customHeight="1" x14ac:dyDescent="0.2">
      <c r="B35" s="70" t="s">
        <v>125</v>
      </c>
      <c r="C35" s="79">
        <v>-3.3</v>
      </c>
      <c r="D35" s="107">
        <v>-4</v>
      </c>
      <c r="E35" s="71">
        <f>(C35-D35)/D35</f>
        <v>-0.17500000000000004</v>
      </c>
      <c r="F35" s="278"/>
    </row>
    <row r="36" spans="2:10" ht="15" customHeight="1" thickBot="1" x14ac:dyDescent="0.25">
      <c r="B36" s="81" t="s">
        <v>115</v>
      </c>
      <c r="C36" s="99">
        <v>39.799999999999997</v>
      </c>
      <c r="D36" s="108">
        <v>52</v>
      </c>
      <c r="E36" s="95">
        <f>(C36-D36)/D36</f>
        <v>-0.23461538461538467</v>
      </c>
      <c r="F36" s="278"/>
      <c r="G36" s="277"/>
      <c r="H36" s="277"/>
    </row>
    <row r="37" spans="2:10" ht="15" customHeight="1" thickBot="1" x14ac:dyDescent="0.25">
      <c r="B37" s="96" t="s">
        <v>139</v>
      </c>
      <c r="C37" s="172">
        <v>0.54</v>
      </c>
      <c r="D37" s="109">
        <v>0.7</v>
      </c>
      <c r="E37" s="98">
        <f>(C37-D37)/D37</f>
        <v>-0.22857142857142848</v>
      </c>
      <c r="F37" s="278"/>
      <c r="G37" s="277"/>
      <c r="H37" s="277"/>
    </row>
    <row r="38" spans="2:10" ht="35.1" customHeight="1" thickBot="1" x14ac:dyDescent="0.25">
      <c r="B38" s="84" t="s">
        <v>16</v>
      </c>
      <c r="C38" s="163" t="s">
        <v>172</v>
      </c>
      <c r="D38" s="163" t="s">
        <v>146</v>
      </c>
      <c r="E38" s="157" t="s">
        <v>119</v>
      </c>
      <c r="F38" s="278"/>
      <c r="G38" s="277"/>
      <c r="H38" s="277"/>
    </row>
    <row r="39" spans="2:10" ht="15" customHeight="1" thickBot="1" x14ac:dyDescent="0.25">
      <c r="B39" s="96" t="s">
        <v>17</v>
      </c>
      <c r="C39" s="170">
        <v>2084.1</v>
      </c>
      <c r="D39" s="171">
        <v>2039.9</v>
      </c>
      <c r="E39" s="98">
        <f>(C39-D39)/D39</f>
        <v>2.1667728810235706E-2</v>
      </c>
      <c r="F39" s="47"/>
      <c r="G39" s="47"/>
      <c r="H39" s="47"/>
      <c r="I39" s="47"/>
      <c r="J39" s="47"/>
    </row>
    <row r="40" spans="2:10" ht="15" customHeight="1" x14ac:dyDescent="0.2">
      <c r="B40" s="70" t="s">
        <v>18</v>
      </c>
      <c r="C40" s="79">
        <v>528</v>
      </c>
      <c r="D40" s="303">
        <v>480</v>
      </c>
      <c r="E40" s="72">
        <f>(C40-D40)/D40</f>
        <v>0.1</v>
      </c>
      <c r="F40" s="47"/>
      <c r="G40" s="47"/>
      <c r="H40" s="47"/>
      <c r="I40" s="47"/>
      <c r="J40" s="47"/>
    </row>
    <row r="41" spans="2:10" ht="15" customHeight="1" x14ac:dyDescent="0.2">
      <c r="B41" s="73" t="s">
        <v>107</v>
      </c>
      <c r="C41" s="77">
        <v>265.10000000000002</v>
      </c>
      <c r="D41" s="104">
        <v>220.1</v>
      </c>
      <c r="E41" s="74">
        <f>(C41-D41)/D41</f>
        <v>0.20445252158109964</v>
      </c>
      <c r="F41" s="47"/>
      <c r="G41" s="298"/>
      <c r="H41" s="47"/>
      <c r="I41" s="47"/>
      <c r="J41" s="47"/>
    </row>
    <row r="42" spans="2:10" ht="15" customHeight="1" thickBot="1" x14ac:dyDescent="0.25">
      <c r="B42" s="81" t="s">
        <v>97</v>
      </c>
      <c r="C42" s="82">
        <v>4669</v>
      </c>
      <c r="D42" s="111">
        <v>4700</v>
      </c>
      <c r="E42" s="83">
        <v>-0.01</v>
      </c>
      <c r="F42" s="47"/>
      <c r="G42" s="47"/>
      <c r="H42" s="47"/>
      <c r="I42" s="47"/>
      <c r="J42" s="47"/>
    </row>
    <row r="43" spans="2:10" x14ac:dyDescent="0.2">
      <c r="B43" s="153"/>
      <c r="C43" s="154"/>
      <c r="D43" s="154"/>
      <c r="E43" s="154"/>
      <c r="F43" s="154"/>
      <c r="G43" s="47"/>
      <c r="H43" s="47"/>
      <c r="I43" s="47"/>
      <c r="J43" s="47"/>
    </row>
    <row r="44" spans="2:10" ht="12" customHeight="1" x14ac:dyDescent="0.2">
      <c r="B44" s="155" t="s">
        <v>141</v>
      </c>
      <c r="C44" s="155"/>
      <c r="D44" s="155"/>
      <c r="E44" s="155"/>
      <c r="F44" s="155"/>
      <c r="G44" s="47"/>
      <c r="H44" s="47"/>
      <c r="I44" s="47"/>
      <c r="J44" s="47"/>
    </row>
    <row r="45" spans="2:10" ht="12" customHeight="1" x14ac:dyDescent="0.2">
      <c r="B45" s="155" t="s">
        <v>180</v>
      </c>
      <c r="C45" s="155"/>
      <c r="D45" s="155"/>
      <c r="E45" s="155"/>
      <c r="F45" s="155"/>
      <c r="G45" s="47"/>
      <c r="H45" s="47"/>
      <c r="I45" s="47"/>
      <c r="J45" s="47"/>
    </row>
    <row r="46" spans="2:10" s="9" customFormat="1" ht="12" customHeight="1" x14ac:dyDescent="0.2">
      <c r="B46" s="155" t="s">
        <v>142</v>
      </c>
      <c r="C46" s="155"/>
      <c r="D46" s="155"/>
      <c r="E46" s="155"/>
      <c r="F46" s="155"/>
      <c r="G46" s="155"/>
      <c r="H46" s="155"/>
      <c r="I46" s="155"/>
      <c r="J46" s="155"/>
    </row>
    <row r="47" spans="2:10" s="9" customFormat="1" ht="12" customHeight="1" x14ac:dyDescent="0.2">
      <c r="B47" s="155" t="s">
        <v>143</v>
      </c>
      <c r="C47" s="155"/>
      <c r="D47" s="155"/>
      <c r="E47" s="155"/>
      <c r="F47" s="155"/>
      <c r="G47" s="155"/>
      <c r="H47" s="155"/>
      <c r="I47" s="155"/>
      <c r="J47" s="155"/>
    </row>
    <row r="48" spans="2:10" s="9" customFormat="1" ht="12" customHeight="1" x14ac:dyDescent="0.2">
      <c r="B48" s="155" t="s">
        <v>144</v>
      </c>
      <c r="C48" s="155"/>
      <c r="D48" s="155"/>
      <c r="E48" s="155"/>
      <c r="F48" s="155"/>
      <c r="G48" s="155"/>
      <c r="H48" s="155"/>
      <c r="I48" s="155"/>
      <c r="J48" s="155"/>
    </row>
    <row r="49" spans="2:10" s="9" customFormat="1" ht="12" customHeight="1" x14ac:dyDescent="0.2">
      <c r="B49" s="155"/>
      <c r="C49" s="155"/>
      <c r="D49" s="155"/>
      <c r="E49" s="155"/>
      <c r="F49" s="155"/>
      <c r="G49" s="155"/>
      <c r="H49" s="155"/>
      <c r="I49" s="155"/>
      <c r="J49" s="155"/>
    </row>
    <row r="50" spans="2:10" s="9" customFormat="1" ht="10.5" customHeight="1" x14ac:dyDescent="0.2">
      <c r="B50" s="155"/>
      <c r="C50" s="155"/>
      <c r="D50" s="155"/>
      <c r="E50" s="155"/>
      <c r="F50" s="155"/>
      <c r="G50" s="155"/>
      <c r="H50" s="155"/>
      <c r="I50" s="155"/>
      <c r="J50" s="155"/>
    </row>
    <row r="51" spans="2:10" ht="25.5" customHeight="1" x14ac:dyDescent="0.2">
      <c r="B51" s="315" t="s">
        <v>116</v>
      </c>
      <c r="C51" s="315"/>
      <c r="D51" s="315"/>
      <c r="E51" s="315"/>
      <c r="F51" s="315"/>
      <c r="G51" s="47"/>
      <c r="H51" s="47"/>
      <c r="I51" s="47"/>
      <c r="J51" s="47"/>
    </row>
    <row r="52" spans="2:10" x14ac:dyDescent="0.2">
      <c r="B52" s="47"/>
      <c r="C52" s="47"/>
      <c r="D52" s="47"/>
      <c r="E52" s="47"/>
      <c r="F52" s="47"/>
      <c r="G52" s="47"/>
      <c r="H52" s="47"/>
      <c r="I52" s="47"/>
      <c r="J52" s="47"/>
    </row>
  </sheetData>
  <mergeCells count="6">
    <mergeCell ref="G4:G5"/>
    <mergeCell ref="B51:F51"/>
    <mergeCell ref="C4:C5"/>
    <mergeCell ref="D4:D5"/>
    <mergeCell ref="E4:E5"/>
    <mergeCell ref="F4:F5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F31"/>
  <sheetViews>
    <sheetView showGridLines="0" zoomScale="124" zoomScaleNormal="124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6" width="12.5703125" style="2" customWidth="1"/>
    <col min="7" max="16384" width="9.140625" style="2"/>
  </cols>
  <sheetData>
    <row r="1" spans="1:6" s="14" customFormat="1" ht="15.75" customHeight="1" x14ac:dyDescent="0.25">
      <c r="A1" s="15"/>
      <c r="B1" s="55" t="str">
        <f>'Table of contents'!C11</f>
        <v>Consolidated Income Statement for the Three Months Ended March 31, 2021 and 2020</v>
      </c>
      <c r="C1" s="43"/>
      <c r="D1" s="43"/>
      <c r="E1" s="43"/>
      <c r="F1" s="43"/>
    </row>
    <row r="2" spans="1:6" ht="15" customHeight="1" x14ac:dyDescent="0.2">
      <c r="A2" s="10"/>
      <c r="B2" s="115" t="s">
        <v>87</v>
      </c>
      <c r="C2" s="8"/>
      <c r="D2" s="8"/>
      <c r="E2" s="8"/>
      <c r="F2" s="8"/>
    </row>
    <row r="3" spans="1:6" x14ac:dyDescent="0.2">
      <c r="A3" s="10"/>
      <c r="B3" s="16"/>
      <c r="C3" s="11"/>
      <c r="D3" s="11"/>
      <c r="E3" s="11"/>
      <c r="F3" s="11"/>
    </row>
    <row r="4" spans="1:6" s="9" customFormat="1" ht="20.25" customHeight="1" thickBot="1" x14ac:dyDescent="0.25">
      <c r="A4" s="12"/>
      <c r="B4" s="119" t="s">
        <v>88</v>
      </c>
      <c r="C4" s="128" t="s">
        <v>178</v>
      </c>
      <c r="D4" s="120" t="s">
        <v>179</v>
      </c>
      <c r="E4" s="121" t="s">
        <v>119</v>
      </c>
    </row>
    <row r="5" spans="1:6" s="9" customFormat="1" ht="15" customHeight="1" thickTop="1" x14ac:dyDescent="0.2">
      <c r="A5" s="12"/>
      <c r="B5" s="116" t="s">
        <v>19</v>
      </c>
      <c r="C5" s="129">
        <v>38467</v>
      </c>
      <c r="D5" s="137">
        <v>46689</v>
      </c>
      <c r="E5" s="62">
        <f t="shared" ref="E5:E27" si="0">(C5-D5)/D5</f>
        <v>-0.17610143716935467</v>
      </c>
    </row>
    <row r="6" spans="1:6" s="9" customFormat="1" ht="15" customHeight="1" x14ac:dyDescent="0.2">
      <c r="A6" s="12"/>
      <c r="B6" s="117" t="s">
        <v>20</v>
      </c>
      <c r="C6" s="130">
        <v>98492</v>
      </c>
      <c r="D6" s="138">
        <v>107308</v>
      </c>
      <c r="E6" s="118">
        <f t="shared" si="0"/>
        <v>-8.215603682856823E-2</v>
      </c>
    </row>
    <row r="7" spans="1:6" s="9" customFormat="1" ht="15" customHeight="1" x14ac:dyDescent="0.2">
      <c r="A7" s="12"/>
      <c r="B7" s="117" t="s">
        <v>109</v>
      </c>
      <c r="C7" s="130">
        <v>9496</v>
      </c>
      <c r="D7" s="138">
        <v>6923</v>
      </c>
      <c r="E7" s="118">
        <f t="shared" si="0"/>
        <v>0.37165968510761233</v>
      </c>
    </row>
    <row r="8" spans="1:6" s="9" customFormat="1" ht="15" customHeight="1" x14ac:dyDescent="0.2">
      <c r="A8" s="12"/>
      <c r="B8" s="117" t="s">
        <v>148</v>
      </c>
      <c r="C8" s="130">
        <v>36649</v>
      </c>
      <c r="D8" s="138">
        <v>45988</v>
      </c>
      <c r="E8" s="118">
        <f t="shared" si="0"/>
        <v>-0.20307471514308081</v>
      </c>
    </row>
    <row r="9" spans="1:6" s="9" customFormat="1" ht="15" customHeight="1" x14ac:dyDescent="0.2">
      <c r="A9" s="12"/>
      <c r="B9" s="117" t="s">
        <v>13</v>
      </c>
      <c r="C9" s="130">
        <v>2</v>
      </c>
      <c r="D9" s="138">
        <v>138</v>
      </c>
      <c r="E9" s="118">
        <f t="shared" si="0"/>
        <v>-0.98550724637681164</v>
      </c>
    </row>
    <row r="10" spans="1:6" s="9" customFormat="1" ht="15" customHeight="1" thickBot="1" x14ac:dyDescent="0.25">
      <c r="A10" s="12"/>
      <c r="B10" s="122" t="s">
        <v>21</v>
      </c>
      <c r="C10" s="131">
        <f>SUM(C5:C9)</f>
        <v>183106</v>
      </c>
      <c r="D10" s="139">
        <f>SUM(D5:D9)</f>
        <v>207046</v>
      </c>
      <c r="E10" s="123">
        <f t="shared" si="0"/>
        <v>-0.11562647913990128</v>
      </c>
    </row>
    <row r="11" spans="1:6" s="9" customFormat="1" ht="25.15" customHeight="1" x14ac:dyDescent="0.2">
      <c r="A11" s="12"/>
      <c r="B11" s="116" t="s">
        <v>52</v>
      </c>
      <c r="C11" s="129">
        <v>-46269</v>
      </c>
      <c r="D11" s="137">
        <v>-55289</v>
      </c>
      <c r="E11" s="62">
        <f t="shared" si="0"/>
        <v>-0.16314275895747798</v>
      </c>
    </row>
    <row r="12" spans="1:6" s="9" customFormat="1" ht="15" customHeight="1" thickBot="1" x14ac:dyDescent="0.25">
      <c r="A12" s="12"/>
      <c r="B12" s="122" t="s">
        <v>22</v>
      </c>
      <c r="C12" s="131">
        <f>+C10+C11</f>
        <v>136837</v>
      </c>
      <c r="D12" s="139">
        <f>+D10+D11</f>
        <v>151757</v>
      </c>
      <c r="E12" s="123">
        <f t="shared" si="0"/>
        <v>-9.8315069486086315E-2</v>
      </c>
    </row>
    <row r="13" spans="1:6" s="9" customFormat="1" ht="25.15" customHeight="1" x14ac:dyDescent="0.2">
      <c r="A13" s="12"/>
      <c r="B13" s="116" t="s">
        <v>23</v>
      </c>
      <c r="C13" s="129">
        <v>-38536</v>
      </c>
      <c r="D13" s="137">
        <v>-36522</v>
      </c>
      <c r="E13" s="62">
        <f t="shared" si="0"/>
        <v>5.5144844203493783E-2</v>
      </c>
    </row>
    <row r="14" spans="1:6" s="9" customFormat="1" ht="15" customHeight="1" x14ac:dyDescent="0.2">
      <c r="A14" s="12"/>
      <c r="B14" s="117" t="s">
        <v>24</v>
      </c>
      <c r="C14" s="130">
        <v>-62201</v>
      </c>
      <c r="D14" s="138">
        <v>-65950</v>
      </c>
      <c r="E14" s="118">
        <f t="shared" si="0"/>
        <v>-5.6846095526914331E-2</v>
      </c>
    </row>
    <row r="15" spans="1:6" s="9" customFormat="1" ht="15" customHeight="1" x14ac:dyDescent="0.2">
      <c r="A15" s="12"/>
      <c r="B15" s="117" t="s">
        <v>25</v>
      </c>
      <c r="C15" s="132">
        <v>-20523</v>
      </c>
      <c r="D15" s="140">
        <v>-21415</v>
      </c>
      <c r="E15" s="118">
        <f t="shared" si="0"/>
        <v>-4.1653046929722159E-2</v>
      </c>
    </row>
    <row r="16" spans="1:6" s="9" customFormat="1" ht="15" customHeight="1" x14ac:dyDescent="0.2">
      <c r="A16" s="12"/>
      <c r="B16" s="117" t="s">
        <v>127</v>
      </c>
      <c r="C16" s="132">
        <v>4406</v>
      </c>
      <c r="D16" s="140">
        <v>9206</v>
      </c>
      <c r="E16" s="118">
        <f t="shared" si="0"/>
        <v>-0.52139908755159681</v>
      </c>
    </row>
    <row r="17" spans="1:6" s="9" customFormat="1" ht="15" customHeight="1" x14ac:dyDescent="0.2">
      <c r="A17" s="12"/>
      <c r="B17" s="117" t="s">
        <v>128</v>
      </c>
      <c r="C17" s="132">
        <v>-4672</v>
      </c>
      <c r="D17" s="140">
        <v>-8341</v>
      </c>
      <c r="E17" s="118">
        <f t="shared" si="0"/>
        <v>-0.43987531471046637</v>
      </c>
    </row>
    <row r="18" spans="1:6" s="9" customFormat="1" ht="15" customHeight="1" x14ac:dyDescent="0.2">
      <c r="A18" s="12"/>
      <c r="B18" s="117" t="s">
        <v>26</v>
      </c>
      <c r="C18" s="130">
        <v>-1064</v>
      </c>
      <c r="D18" s="138">
        <v>-1171</v>
      </c>
      <c r="E18" s="118">
        <f t="shared" si="0"/>
        <v>-9.137489325362938E-2</v>
      </c>
    </row>
    <row r="19" spans="1:6" s="9" customFormat="1" ht="15" customHeight="1" thickBot="1" x14ac:dyDescent="0.25">
      <c r="A19" s="12"/>
      <c r="B19" s="122" t="s">
        <v>154</v>
      </c>
      <c r="C19" s="131">
        <f>SUM(C12:C18)</f>
        <v>14247</v>
      </c>
      <c r="D19" s="139">
        <f>SUM(D12:D18)</f>
        <v>27564</v>
      </c>
      <c r="E19" s="123">
        <f t="shared" si="0"/>
        <v>-0.48313016978667828</v>
      </c>
    </row>
    <row r="20" spans="1:6" s="9" customFormat="1" ht="15" customHeight="1" x14ac:dyDescent="0.2">
      <c r="A20" s="12"/>
      <c r="B20" s="116" t="s">
        <v>150</v>
      </c>
      <c r="C20" s="129">
        <v>1297</v>
      </c>
      <c r="D20" s="137">
        <v>2534</v>
      </c>
      <c r="E20" s="62">
        <f t="shared" si="0"/>
        <v>-0.48816101026045777</v>
      </c>
    </row>
    <row r="21" spans="1:6" s="9" customFormat="1" ht="15" customHeight="1" x14ac:dyDescent="0.2">
      <c r="A21" s="12"/>
      <c r="B21" s="117" t="s">
        <v>151</v>
      </c>
      <c r="C21" s="130">
        <v>-1558</v>
      </c>
      <c r="D21" s="138">
        <v>-1383</v>
      </c>
      <c r="E21" s="118">
        <f t="shared" si="0"/>
        <v>0.12653651482284889</v>
      </c>
    </row>
    <row r="22" spans="1:6" s="9" customFormat="1" ht="15" customHeight="1" thickBot="1" x14ac:dyDescent="0.25">
      <c r="A22" s="12"/>
      <c r="B22" s="122" t="s">
        <v>149</v>
      </c>
      <c r="C22" s="131">
        <f>SUM(C20:C21)</f>
        <v>-261</v>
      </c>
      <c r="D22" s="139">
        <f>SUM(D20:D21)</f>
        <v>1151</v>
      </c>
      <c r="E22" s="123" t="s">
        <v>0</v>
      </c>
    </row>
    <row r="23" spans="1:6" s="9" customFormat="1" ht="15" customHeight="1" thickBot="1" x14ac:dyDescent="0.25">
      <c r="A23" s="12"/>
      <c r="B23" s="124" t="s">
        <v>74</v>
      </c>
      <c r="C23" s="133">
        <f>+C22+C19</f>
        <v>13986</v>
      </c>
      <c r="D23" s="141">
        <f>+D22+D19</f>
        <v>28715</v>
      </c>
      <c r="E23" s="125">
        <f t="shared" si="0"/>
        <v>-0.51293748911718617</v>
      </c>
      <c r="F23" s="305"/>
    </row>
    <row r="24" spans="1:6" s="9" customFormat="1" ht="15" customHeight="1" x14ac:dyDescent="0.2">
      <c r="A24" s="12"/>
      <c r="B24" s="116" t="s">
        <v>27</v>
      </c>
      <c r="C24" s="129">
        <v>-3747</v>
      </c>
      <c r="D24" s="137">
        <v>-8524</v>
      </c>
      <c r="E24" s="62">
        <f t="shared" si="0"/>
        <v>-0.56041764429845142</v>
      </c>
    </row>
    <row r="25" spans="1:6" s="9" customFormat="1" ht="15" customHeight="1" thickBot="1" x14ac:dyDescent="0.25">
      <c r="A25" s="12"/>
      <c r="B25" s="122" t="s">
        <v>15</v>
      </c>
      <c r="C25" s="131">
        <f>SUM(C23:C24)</f>
        <v>10239</v>
      </c>
      <c r="D25" s="139">
        <f>SUM(D23:D24)</f>
        <v>20191</v>
      </c>
      <c r="E25" s="123">
        <f t="shared" si="0"/>
        <v>-0.49289287306225549</v>
      </c>
    </row>
    <row r="26" spans="1:6" s="9" customFormat="1" ht="15" customHeight="1" x14ac:dyDescent="0.2">
      <c r="A26" s="12"/>
      <c r="B26" s="126" t="s">
        <v>155</v>
      </c>
      <c r="C26" s="129">
        <f>+C25-C27</f>
        <v>10168</v>
      </c>
      <c r="D26" s="137">
        <f>+D25-D27</f>
        <v>20157</v>
      </c>
      <c r="E26" s="62">
        <f>(C26-D26)/D26</f>
        <v>-0.49555985513717321</v>
      </c>
    </row>
    <row r="27" spans="1:6" s="9" customFormat="1" ht="15" customHeight="1" x14ac:dyDescent="0.2">
      <c r="A27" s="12"/>
      <c r="B27" s="127" t="s">
        <v>156</v>
      </c>
      <c r="C27" s="134">
        <v>71</v>
      </c>
      <c r="D27" s="142">
        <v>34</v>
      </c>
      <c r="E27" s="118">
        <f t="shared" si="0"/>
        <v>1.088235294117647</v>
      </c>
    </row>
    <row r="28" spans="1:6" s="9" customFormat="1" ht="25.15" customHeight="1" x14ac:dyDescent="0.2">
      <c r="A28" s="12"/>
      <c r="B28" s="116" t="s">
        <v>157</v>
      </c>
      <c r="C28" s="135">
        <f>+C26/C30*1000</f>
        <v>0.13744275826096466</v>
      </c>
      <c r="D28" s="143">
        <f>+D26/D30*1000</f>
        <v>0.27246594003405439</v>
      </c>
      <c r="E28" s="302">
        <f t="shared" ref="E28:E29" si="1">(C28-D28)/D28</f>
        <v>-0.49555985513717327</v>
      </c>
    </row>
    <row r="29" spans="1:6" s="9" customFormat="1" ht="15" customHeight="1" x14ac:dyDescent="0.2">
      <c r="A29" s="12"/>
      <c r="B29" s="117" t="s">
        <v>158</v>
      </c>
      <c r="C29" s="136">
        <f>+C26/C31*1000</f>
        <v>0.13744275826096466</v>
      </c>
      <c r="D29" s="144">
        <f>+D26/D31*1000</f>
        <v>0.27246594003405439</v>
      </c>
      <c r="E29" s="302">
        <f t="shared" si="1"/>
        <v>-0.49555985513717327</v>
      </c>
    </row>
    <row r="30" spans="1:6" s="9" customFormat="1" ht="25.15" customHeight="1" x14ac:dyDescent="0.2">
      <c r="A30" s="12"/>
      <c r="B30" s="117" t="s">
        <v>28</v>
      </c>
      <c r="C30" s="130">
        <v>73979889</v>
      </c>
      <c r="D30" s="138">
        <v>73979889</v>
      </c>
      <c r="E30" s="118" t="s">
        <v>0</v>
      </c>
    </row>
    <row r="31" spans="1:6" s="9" customFormat="1" ht="15" customHeight="1" x14ac:dyDescent="0.2">
      <c r="A31" s="12"/>
      <c r="B31" s="117" t="s">
        <v>29</v>
      </c>
      <c r="C31" s="130">
        <v>73979889</v>
      </c>
      <c r="D31" s="138">
        <v>73979889</v>
      </c>
      <c r="E31" s="118" t="s">
        <v>0</v>
      </c>
    </row>
  </sheetData>
  <pageMargins left="0.43307086614173229" right="0.23622047244094491" top="0.74803149606299213" bottom="0.74803149606299213" header="0.31496062992125984" footer="0.31496062992125984"/>
  <pageSetup paperSize="9" scale="98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53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270" customWidth="1"/>
    <col min="5" max="16384" width="9.140625" style="6"/>
  </cols>
  <sheetData>
    <row r="1" spans="1:7" s="17" customFormat="1" ht="15" customHeight="1" x14ac:dyDescent="0.25">
      <c r="B1" s="55" t="str">
        <f>'Table of contents'!C13</f>
        <v>Consolidated Balance Sheet as of March 31, 2021 and December 31, 2020</v>
      </c>
      <c r="C1" s="268"/>
      <c r="D1" s="268"/>
    </row>
    <row r="2" spans="1:7" ht="15" customHeight="1" x14ac:dyDescent="0.25">
      <c r="B2" s="322" t="s">
        <v>87</v>
      </c>
      <c r="C2" s="322"/>
      <c r="D2" s="269"/>
    </row>
    <row r="3" spans="1:7" s="199" customFormat="1" ht="35.1" customHeight="1" thickBot="1" x14ac:dyDescent="0.25">
      <c r="A3" s="200"/>
      <c r="B3" s="201" t="s">
        <v>89</v>
      </c>
      <c r="C3" s="207" t="s">
        <v>172</v>
      </c>
      <c r="D3" s="207" t="s">
        <v>146</v>
      </c>
    </row>
    <row r="4" spans="1:7" s="18" customFormat="1" ht="15" customHeight="1" thickTop="1" thickBot="1" x14ac:dyDescent="0.3">
      <c r="A4" s="19"/>
      <c r="B4" s="271" t="s">
        <v>30</v>
      </c>
      <c r="C4" s="272"/>
      <c r="D4" s="273"/>
    </row>
    <row r="5" spans="1:7" s="18" customFormat="1" ht="15" customHeight="1" x14ac:dyDescent="0.25">
      <c r="A5" s="19"/>
      <c r="B5" s="145" t="s">
        <v>129</v>
      </c>
      <c r="C5" s="180">
        <v>0</v>
      </c>
      <c r="D5" s="186">
        <v>0</v>
      </c>
    </row>
    <row r="6" spans="1:7" s="18" customFormat="1" ht="15" customHeight="1" x14ac:dyDescent="0.25">
      <c r="A6" s="19"/>
      <c r="B6" s="145" t="s">
        <v>18</v>
      </c>
      <c r="C6" s="180">
        <v>528038</v>
      </c>
      <c r="D6" s="186">
        <v>479982</v>
      </c>
      <c r="G6" s="311"/>
    </row>
    <row r="7" spans="1:7" s="18" customFormat="1" ht="15" customHeight="1" x14ac:dyDescent="0.25">
      <c r="A7" s="19"/>
      <c r="B7" s="146" t="s">
        <v>65</v>
      </c>
      <c r="C7" s="181">
        <v>24075</v>
      </c>
      <c r="D7" s="187">
        <v>7368</v>
      </c>
    </row>
    <row r="8" spans="1:7" s="18" customFormat="1" ht="15" customHeight="1" x14ac:dyDescent="0.25">
      <c r="A8" s="19"/>
      <c r="B8" s="146" t="s">
        <v>152</v>
      </c>
      <c r="C8" s="181">
        <v>179303</v>
      </c>
      <c r="D8" s="187">
        <v>211790</v>
      </c>
    </row>
    <row r="9" spans="1:7" s="18" customFormat="1" ht="15" customHeight="1" x14ac:dyDescent="0.25">
      <c r="A9" s="19"/>
      <c r="B9" s="146" t="s">
        <v>66</v>
      </c>
      <c r="C9" s="181">
        <v>32723</v>
      </c>
      <c r="D9" s="187">
        <v>28692</v>
      </c>
    </row>
    <row r="10" spans="1:7" s="18" customFormat="1" ht="15" customHeight="1" x14ac:dyDescent="0.25">
      <c r="A10" s="19"/>
      <c r="B10" s="146" t="s">
        <v>75</v>
      </c>
      <c r="C10" s="181">
        <v>20529</v>
      </c>
      <c r="D10" s="187">
        <v>30207</v>
      </c>
    </row>
    <row r="11" spans="1:7" s="18" customFormat="1" ht="15" customHeight="1" x14ac:dyDescent="0.25">
      <c r="A11" s="19"/>
      <c r="B11" s="147"/>
      <c r="C11" s="182">
        <f>SUM(C5:C10)</f>
        <v>784668</v>
      </c>
      <c r="D11" s="188">
        <f>SUM(D5:D10)</f>
        <v>758039</v>
      </c>
    </row>
    <row r="12" spans="1:7" s="18" customFormat="1" ht="15" customHeight="1" thickBot="1" x14ac:dyDescent="0.3">
      <c r="A12" s="19"/>
      <c r="B12" s="148" t="s">
        <v>31</v>
      </c>
      <c r="C12" s="183"/>
      <c r="D12" s="189"/>
    </row>
    <row r="13" spans="1:7" s="18" customFormat="1" ht="15" customHeight="1" x14ac:dyDescent="0.25">
      <c r="A13" s="19"/>
      <c r="B13" s="145" t="s">
        <v>32</v>
      </c>
      <c r="C13" s="180">
        <v>96817</v>
      </c>
      <c r="D13" s="186">
        <v>99282</v>
      </c>
    </row>
    <row r="14" spans="1:7" s="18" customFormat="1" ht="15" customHeight="1" x14ac:dyDescent="0.25">
      <c r="A14" s="19"/>
      <c r="B14" s="146" t="s">
        <v>33</v>
      </c>
      <c r="C14" s="181">
        <v>964093</v>
      </c>
      <c r="D14" s="187">
        <v>947370</v>
      </c>
    </row>
    <row r="15" spans="1:7" s="18" customFormat="1" ht="15" customHeight="1" x14ac:dyDescent="0.25">
      <c r="A15" s="19"/>
      <c r="B15" s="146" t="s">
        <v>34</v>
      </c>
      <c r="C15" s="181">
        <v>80110</v>
      </c>
      <c r="D15" s="187">
        <v>82349</v>
      </c>
    </row>
    <row r="16" spans="1:7" s="296" customFormat="1" ht="15" customHeight="1" x14ac:dyDescent="0.25">
      <c r="A16" s="297"/>
      <c r="B16" s="295" t="s">
        <v>147</v>
      </c>
      <c r="C16" s="293">
        <v>6856</v>
      </c>
      <c r="D16" s="294">
        <v>6917</v>
      </c>
    </row>
    <row r="17" spans="1:4" s="18" customFormat="1" ht="15" customHeight="1" x14ac:dyDescent="0.25">
      <c r="A17" s="19"/>
      <c r="B17" s="146" t="s">
        <v>65</v>
      </c>
      <c r="C17" s="181">
        <v>19888</v>
      </c>
      <c r="D17" s="187">
        <v>17742</v>
      </c>
    </row>
    <row r="18" spans="1:4" s="18" customFormat="1" ht="15" customHeight="1" x14ac:dyDescent="0.25">
      <c r="A18" s="19"/>
      <c r="B18" s="146" t="s">
        <v>152</v>
      </c>
      <c r="C18" s="181">
        <v>94455</v>
      </c>
      <c r="D18" s="187">
        <v>95500</v>
      </c>
    </row>
    <row r="19" spans="1:4" s="18" customFormat="1" ht="15" customHeight="1" x14ac:dyDescent="0.25">
      <c r="A19" s="19"/>
      <c r="B19" s="146" t="s">
        <v>66</v>
      </c>
      <c r="C19" s="181">
        <v>7126</v>
      </c>
      <c r="D19" s="187">
        <v>7136</v>
      </c>
    </row>
    <row r="20" spans="1:4" s="18" customFormat="1" ht="15" customHeight="1" x14ac:dyDescent="0.25">
      <c r="A20" s="19"/>
      <c r="B20" s="146" t="s">
        <v>75</v>
      </c>
      <c r="C20" s="181">
        <v>12218</v>
      </c>
      <c r="D20" s="187">
        <v>11114</v>
      </c>
    </row>
    <row r="21" spans="1:4" s="18" customFormat="1" ht="15" customHeight="1" x14ac:dyDescent="0.25">
      <c r="A21" s="19"/>
      <c r="B21" s="146" t="s">
        <v>76</v>
      </c>
      <c r="C21" s="181">
        <v>17848</v>
      </c>
      <c r="D21" s="187">
        <v>14458</v>
      </c>
    </row>
    <row r="22" spans="1:4" s="18" customFormat="1" ht="15" customHeight="1" x14ac:dyDescent="0.25">
      <c r="A22" s="19"/>
      <c r="B22" s="147"/>
      <c r="C22" s="182">
        <f>SUM(C13:C21)</f>
        <v>1299411</v>
      </c>
      <c r="D22" s="188">
        <f>SUM(D13:D21)</f>
        <v>1281868</v>
      </c>
    </row>
    <row r="23" spans="1:4" s="18" customFormat="1" ht="15" customHeight="1" thickBot="1" x14ac:dyDescent="0.3">
      <c r="A23" s="19"/>
      <c r="B23" s="191" t="s">
        <v>90</v>
      </c>
      <c r="C23" s="192">
        <f>+C11+C22</f>
        <v>2084079</v>
      </c>
      <c r="D23" s="193">
        <f>+D11+D22</f>
        <v>2039907</v>
      </c>
    </row>
    <row r="24" spans="1:4" s="199" customFormat="1" ht="35.1" customHeight="1" thickBot="1" x14ac:dyDescent="0.25">
      <c r="A24" s="197"/>
      <c r="B24" s="198" t="s">
        <v>102</v>
      </c>
      <c r="C24" s="207" t="s">
        <v>172</v>
      </c>
      <c r="D24" s="207" t="s">
        <v>146</v>
      </c>
    </row>
    <row r="25" spans="1:4" s="18" customFormat="1" ht="15" customHeight="1" thickTop="1" thickBot="1" x14ac:dyDescent="0.3">
      <c r="A25" s="19"/>
      <c r="B25" s="271" t="s">
        <v>35</v>
      </c>
      <c r="C25" s="272"/>
      <c r="D25" s="273"/>
    </row>
    <row r="26" spans="1:4" s="18" customFormat="1" ht="15" customHeight="1" x14ac:dyDescent="0.25">
      <c r="A26" s="19"/>
      <c r="B26" s="145" t="s">
        <v>130</v>
      </c>
      <c r="C26" s="184">
        <v>0</v>
      </c>
      <c r="D26" s="190">
        <v>0</v>
      </c>
    </row>
    <row r="27" spans="1:4" s="18" customFormat="1" ht="15" customHeight="1" x14ac:dyDescent="0.25">
      <c r="A27" s="19"/>
      <c r="B27" s="145" t="s">
        <v>36</v>
      </c>
      <c r="C27" s="184">
        <v>60959</v>
      </c>
      <c r="D27" s="190">
        <v>16415</v>
      </c>
    </row>
    <row r="28" spans="1:4" s="18" customFormat="1" ht="15" customHeight="1" x14ac:dyDescent="0.25">
      <c r="A28" s="19"/>
      <c r="B28" s="146" t="s">
        <v>117</v>
      </c>
      <c r="C28" s="181">
        <v>34780</v>
      </c>
      <c r="D28" s="187">
        <v>47050</v>
      </c>
    </row>
    <row r="29" spans="1:4" s="18" customFormat="1" ht="15" customHeight="1" x14ac:dyDescent="0.25">
      <c r="A29" s="19"/>
      <c r="B29" s="146" t="s">
        <v>77</v>
      </c>
      <c r="C29" s="181">
        <v>97818</v>
      </c>
      <c r="D29" s="187">
        <v>138172</v>
      </c>
    </row>
    <row r="30" spans="1:4" s="18" customFormat="1" ht="15" customHeight="1" x14ac:dyDescent="0.25">
      <c r="A30" s="19"/>
      <c r="B30" s="146" t="s">
        <v>37</v>
      </c>
      <c r="C30" s="181">
        <v>42832</v>
      </c>
      <c r="D30" s="187">
        <v>38825</v>
      </c>
    </row>
    <row r="31" spans="1:4" s="18" customFormat="1" ht="15" customHeight="1" x14ac:dyDescent="0.25">
      <c r="A31" s="19"/>
      <c r="B31" s="146" t="s">
        <v>78</v>
      </c>
      <c r="C31" s="181">
        <v>33309</v>
      </c>
      <c r="D31" s="187">
        <v>33293</v>
      </c>
    </row>
    <row r="32" spans="1:4" s="18" customFormat="1" ht="15" customHeight="1" x14ac:dyDescent="0.25">
      <c r="A32" s="19"/>
      <c r="B32" s="146" t="s">
        <v>161</v>
      </c>
      <c r="C32" s="181">
        <v>170025</v>
      </c>
      <c r="D32" s="187">
        <v>118295</v>
      </c>
    </row>
    <row r="33" spans="1:4" s="18" customFormat="1" ht="15" customHeight="1" x14ac:dyDescent="0.25">
      <c r="A33" s="19"/>
      <c r="B33" s="147"/>
      <c r="C33" s="182">
        <f>SUM(C26:C32)</f>
        <v>439723</v>
      </c>
      <c r="D33" s="188">
        <f>SUM(D26:D32)</f>
        <v>392050</v>
      </c>
    </row>
    <row r="34" spans="1:4" s="18" customFormat="1" ht="15" customHeight="1" thickBot="1" x14ac:dyDescent="0.3">
      <c r="A34" s="19"/>
      <c r="B34" s="148" t="s">
        <v>38</v>
      </c>
      <c r="C34" s="183"/>
      <c r="D34" s="189"/>
    </row>
    <row r="35" spans="1:4" s="18" customFormat="1" ht="15" customHeight="1" x14ac:dyDescent="0.25">
      <c r="A35" s="19"/>
      <c r="B35" s="145" t="s">
        <v>36</v>
      </c>
      <c r="C35" s="184">
        <v>201966</v>
      </c>
      <c r="D35" s="190">
        <v>243519</v>
      </c>
    </row>
    <row r="36" spans="1:4" s="18" customFormat="1" ht="15" customHeight="1" x14ac:dyDescent="0.25">
      <c r="A36" s="19"/>
      <c r="B36" s="146" t="s">
        <v>117</v>
      </c>
      <c r="C36" s="181">
        <v>175</v>
      </c>
      <c r="D36" s="187">
        <v>139</v>
      </c>
    </row>
    <row r="37" spans="1:4" s="18" customFormat="1" ht="15" customHeight="1" x14ac:dyDescent="0.25">
      <c r="A37" s="19"/>
      <c r="B37" s="146" t="s">
        <v>77</v>
      </c>
      <c r="C37" s="181">
        <v>1108</v>
      </c>
      <c r="D37" s="187">
        <v>1209</v>
      </c>
    </row>
    <row r="38" spans="1:4" s="18" customFormat="1" ht="15" customHeight="1" x14ac:dyDescent="0.25">
      <c r="A38" s="19"/>
      <c r="B38" s="146" t="s">
        <v>37</v>
      </c>
      <c r="C38" s="181">
        <v>5656</v>
      </c>
      <c r="D38" s="187">
        <v>11077</v>
      </c>
    </row>
    <row r="39" spans="1:4" s="18" customFormat="1" ht="15" customHeight="1" x14ac:dyDescent="0.25">
      <c r="A39" s="19"/>
      <c r="B39" s="146" t="s">
        <v>79</v>
      </c>
      <c r="C39" s="181">
        <v>56344</v>
      </c>
      <c r="D39" s="187">
        <v>55439</v>
      </c>
    </row>
    <row r="40" spans="1:4" s="18" customFormat="1" ht="15" customHeight="1" x14ac:dyDescent="0.25">
      <c r="A40" s="19"/>
      <c r="B40" s="146" t="s">
        <v>78</v>
      </c>
      <c r="C40" s="181">
        <v>2234</v>
      </c>
      <c r="D40" s="187">
        <v>2135</v>
      </c>
    </row>
    <row r="41" spans="1:4" s="18" customFormat="1" ht="15" customHeight="1" x14ac:dyDescent="0.25">
      <c r="A41" s="19"/>
      <c r="B41" s="146" t="s">
        <v>67</v>
      </c>
      <c r="C41" s="181">
        <v>3198</v>
      </c>
      <c r="D41" s="187">
        <v>8049</v>
      </c>
    </row>
    <row r="42" spans="1:4" s="18" customFormat="1" ht="15" customHeight="1" x14ac:dyDescent="0.25">
      <c r="A42" s="19"/>
      <c r="B42" s="146" t="s">
        <v>161</v>
      </c>
      <c r="C42" s="181">
        <v>14950</v>
      </c>
      <c r="D42" s="187">
        <v>13765</v>
      </c>
    </row>
    <row r="43" spans="1:4" s="18" customFormat="1" ht="15" customHeight="1" x14ac:dyDescent="0.25">
      <c r="A43" s="19"/>
      <c r="B43" s="147"/>
      <c r="C43" s="182">
        <f>SUM(C35:C42)</f>
        <v>285631</v>
      </c>
      <c r="D43" s="188">
        <f>SUM(D35:D42)</f>
        <v>335332</v>
      </c>
    </row>
    <row r="44" spans="1:4" s="18" customFormat="1" ht="15" customHeight="1" thickBot="1" x14ac:dyDescent="0.3">
      <c r="A44" s="19"/>
      <c r="B44" s="148" t="s">
        <v>39</v>
      </c>
      <c r="C44" s="183"/>
      <c r="D44" s="189"/>
    </row>
    <row r="45" spans="1:4" s="18" customFormat="1" ht="15" customHeight="1" x14ac:dyDescent="0.25">
      <c r="A45" s="19"/>
      <c r="B45" s="145" t="s">
        <v>40</v>
      </c>
      <c r="C45" s="180">
        <v>74000</v>
      </c>
      <c r="D45" s="186">
        <v>74000</v>
      </c>
    </row>
    <row r="46" spans="1:4" s="18" customFormat="1" ht="15" customHeight="1" x14ac:dyDescent="0.25">
      <c r="A46" s="19"/>
      <c r="B46" s="146" t="s">
        <v>68</v>
      </c>
      <c r="C46" s="181">
        <v>22580</v>
      </c>
      <c r="D46" s="187">
        <v>22580</v>
      </c>
    </row>
    <row r="47" spans="1:4" s="18" customFormat="1" ht="15" customHeight="1" x14ac:dyDescent="0.25">
      <c r="A47" s="19"/>
      <c r="B47" s="146" t="s">
        <v>41</v>
      </c>
      <c r="C47" s="181">
        <v>1351906</v>
      </c>
      <c r="D47" s="187">
        <v>1341738</v>
      </c>
    </row>
    <row r="48" spans="1:4" s="18" customFormat="1" ht="15" customHeight="1" x14ac:dyDescent="0.25">
      <c r="A48" s="19"/>
      <c r="B48" s="146" t="s">
        <v>42</v>
      </c>
      <c r="C48" s="181">
        <v>-89407</v>
      </c>
      <c r="D48" s="187">
        <v>-125772</v>
      </c>
    </row>
    <row r="49" spans="1:4" s="18" customFormat="1" ht="15" customHeight="1" x14ac:dyDescent="0.25">
      <c r="A49" s="19"/>
      <c r="B49" s="146" t="s">
        <v>43</v>
      </c>
      <c r="C49" s="181">
        <v>-757</v>
      </c>
      <c r="D49" s="187">
        <v>-757</v>
      </c>
    </row>
    <row r="50" spans="1:4" s="18" customFormat="1" ht="15" customHeight="1" thickBot="1" x14ac:dyDescent="0.3">
      <c r="A50" s="19"/>
      <c r="B50" s="148" t="s">
        <v>54</v>
      </c>
      <c r="C50" s="183">
        <f>SUM(C45:C49)</f>
        <v>1358322</v>
      </c>
      <c r="D50" s="189">
        <f>SUM(D45:D49)</f>
        <v>1311789</v>
      </c>
    </row>
    <row r="51" spans="1:4" s="18" customFormat="1" ht="15" customHeight="1" thickBot="1" x14ac:dyDescent="0.3">
      <c r="A51" s="19"/>
      <c r="B51" s="274" t="s">
        <v>55</v>
      </c>
      <c r="C51" s="275">
        <v>403</v>
      </c>
      <c r="D51" s="276">
        <v>736</v>
      </c>
    </row>
    <row r="52" spans="1:4" s="18" customFormat="1" ht="15" customHeight="1" thickBot="1" x14ac:dyDescent="0.3">
      <c r="A52" s="19"/>
      <c r="B52" s="149"/>
      <c r="C52" s="179">
        <f>SUM(C50:C51)</f>
        <v>1358725</v>
      </c>
      <c r="D52" s="185">
        <f>SUM(D50:D51)</f>
        <v>1312525</v>
      </c>
    </row>
    <row r="53" spans="1:4" s="18" customFormat="1" ht="15" customHeight="1" thickBot="1" x14ac:dyDescent="0.3">
      <c r="B53" s="194" t="s">
        <v>91</v>
      </c>
      <c r="C53" s="195">
        <f>+C33+C43+C52</f>
        <v>2084079</v>
      </c>
      <c r="D53" s="196">
        <f>+D33+D43+D52</f>
        <v>2039907</v>
      </c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0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35"/>
  <sheetViews>
    <sheetView showGridLines="0" zoomScale="126" zoomScaleNormal="126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4" width="12.5703125" style="2" customWidth="1"/>
    <col min="5" max="5" width="16.28515625" style="2" customWidth="1"/>
    <col min="6" max="16384" width="9.140625" style="2"/>
  </cols>
  <sheetData>
    <row r="1" spans="1:5" s="14" customFormat="1" ht="15.75" customHeight="1" x14ac:dyDescent="0.25">
      <c r="B1" s="324" t="str">
        <f>'Table of contents'!C15</f>
        <v>Consolidated Statement of Cash Flows for the Three Months Ended March 31, 2021 and 2020</v>
      </c>
      <c r="C1" s="324">
        <f>'Table of contents'!D9</f>
        <v>0</v>
      </c>
      <c r="D1" s="324">
        <f>'Table of contents'!E9</f>
        <v>0</v>
      </c>
      <c r="E1" s="324">
        <f>'Table of contents'!F9</f>
        <v>0</v>
      </c>
    </row>
    <row r="2" spans="1:5" x14ac:dyDescent="0.2">
      <c r="B2" s="323" t="s">
        <v>87</v>
      </c>
      <c r="C2" s="323"/>
      <c r="D2" s="323"/>
      <c r="E2" s="323"/>
    </row>
    <row r="3" spans="1:5" ht="14.25" customHeight="1" x14ac:dyDescent="0.2">
      <c r="B3" s="205"/>
      <c r="C3" s="33"/>
      <c r="D3" s="33"/>
      <c r="E3" s="33"/>
    </row>
    <row r="4" spans="1:5" s="9" customFormat="1" ht="14.25" customHeight="1" thickBot="1" x14ac:dyDescent="0.25">
      <c r="A4" s="12"/>
      <c r="B4" s="206" t="s">
        <v>88</v>
      </c>
      <c r="C4" s="207" t="s">
        <v>178</v>
      </c>
      <c r="D4" s="207" t="s">
        <v>179</v>
      </c>
    </row>
    <row r="5" spans="1:5" s="18" customFormat="1" ht="15" customHeight="1" thickTop="1" x14ac:dyDescent="0.2">
      <c r="A5" s="19"/>
      <c r="B5" s="116" t="s">
        <v>15</v>
      </c>
      <c r="C5" s="129">
        <v>10239</v>
      </c>
      <c r="D5" s="137">
        <v>20191</v>
      </c>
    </row>
    <row r="6" spans="1:5" s="18" customFormat="1" ht="15" customHeight="1" x14ac:dyDescent="0.2">
      <c r="A6" s="19"/>
      <c r="B6" s="117" t="s">
        <v>27</v>
      </c>
      <c r="C6" s="130">
        <v>3747</v>
      </c>
      <c r="D6" s="138">
        <v>8524</v>
      </c>
    </row>
    <row r="7" spans="1:5" s="18" customFormat="1" ht="15" customHeight="1" x14ac:dyDescent="0.2">
      <c r="A7" s="19"/>
      <c r="B7" s="117" t="s">
        <v>80</v>
      </c>
      <c r="C7" s="130">
        <v>261</v>
      </c>
      <c r="D7" s="138">
        <v>-1151</v>
      </c>
    </row>
    <row r="8" spans="1:5" s="18" customFormat="1" ht="15" customHeight="1" x14ac:dyDescent="0.2">
      <c r="A8" s="19"/>
      <c r="B8" s="117" t="s">
        <v>44</v>
      </c>
      <c r="C8" s="130">
        <v>9896</v>
      </c>
      <c r="D8" s="138">
        <v>10309</v>
      </c>
    </row>
    <row r="9" spans="1:5" s="5" customFormat="1" ht="15" customHeight="1" x14ac:dyDescent="0.2">
      <c r="A9" s="21"/>
      <c r="B9" s="117" t="s">
        <v>81</v>
      </c>
      <c r="C9" s="130">
        <v>114</v>
      </c>
      <c r="D9" s="138">
        <v>104</v>
      </c>
    </row>
    <row r="10" spans="1:5" s="18" customFormat="1" ht="15" customHeight="1" x14ac:dyDescent="0.2">
      <c r="A10" s="19"/>
      <c r="B10" s="116" t="s">
        <v>82</v>
      </c>
      <c r="C10" s="129">
        <v>28636</v>
      </c>
      <c r="D10" s="137">
        <v>17675</v>
      </c>
    </row>
    <row r="11" spans="1:5" s="18" customFormat="1" ht="15" customHeight="1" x14ac:dyDescent="0.2">
      <c r="A11" s="19"/>
      <c r="B11" s="117" t="s">
        <v>45</v>
      </c>
      <c r="C11" s="130">
        <v>-2150</v>
      </c>
      <c r="D11" s="138">
        <v>12048</v>
      </c>
    </row>
    <row r="12" spans="1:5" s="18" customFormat="1" ht="15" customHeight="1" x14ac:dyDescent="0.2">
      <c r="A12" s="19"/>
      <c r="B12" s="117" t="s">
        <v>162</v>
      </c>
      <c r="C12" s="130">
        <v>-3301</v>
      </c>
      <c r="D12" s="138">
        <v>-7471</v>
      </c>
    </row>
    <row r="13" spans="1:5" s="18" customFormat="1" ht="15" customHeight="1" x14ac:dyDescent="0.2">
      <c r="A13" s="19"/>
      <c r="B13" s="117" t="s">
        <v>46</v>
      </c>
      <c r="C13" s="130">
        <v>-1801</v>
      </c>
      <c r="D13" s="138">
        <v>-1305</v>
      </c>
    </row>
    <row r="14" spans="1:5" s="18" customFormat="1" ht="15" customHeight="1" x14ac:dyDescent="0.2">
      <c r="A14" s="19"/>
      <c r="B14" s="117" t="s">
        <v>47</v>
      </c>
      <c r="C14" s="130">
        <v>1356</v>
      </c>
      <c r="D14" s="138">
        <v>2535</v>
      </c>
    </row>
    <row r="15" spans="1:5" ht="15" customHeight="1" thickBot="1" x14ac:dyDescent="0.25">
      <c r="B15" s="122" t="s">
        <v>118</v>
      </c>
      <c r="C15" s="131">
        <f>SUM(C5:C14)</f>
        <v>46997</v>
      </c>
      <c r="D15" s="139">
        <f>SUM(D5:D14)</f>
        <v>61459</v>
      </c>
    </row>
    <row r="16" spans="1:5" s="18" customFormat="1" ht="15" customHeight="1" x14ac:dyDescent="0.2">
      <c r="A16" s="19"/>
      <c r="B16" s="116" t="s">
        <v>48</v>
      </c>
      <c r="C16" s="129">
        <v>54</v>
      </c>
      <c r="D16" s="137">
        <v>611</v>
      </c>
    </row>
    <row r="17" spans="1:4" s="18" customFormat="1" ht="15" customHeight="1" x14ac:dyDescent="0.2">
      <c r="A17" s="19"/>
      <c r="B17" s="117" t="s">
        <v>49</v>
      </c>
      <c r="C17" s="130">
        <v>-1260</v>
      </c>
      <c r="D17" s="138">
        <v>-3436</v>
      </c>
    </row>
    <row r="18" spans="1:4" s="18" customFormat="1" ht="15" customHeight="1" x14ac:dyDescent="0.2">
      <c r="A18" s="19"/>
      <c r="B18" s="117" t="s">
        <v>83</v>
      </c>
      <c r="C18" s="130">
        <v>107</v>
      </c>
      <c r="D18" s="138">
        <v>0</v>
      </c>
    </row>
    <row r="19" spans="1:4" s="18" customFormat="1" ht="15" customHeight="1" x14ac:dyDescent="0.2">
      <c r="A19" s="19"/>
      <c r="B19" s="117" t="s">
        <v>84</v>
      </c>
      <c r="C19" s="130">
        <v>-2831</v>
      </c>
      <c r="D19" s="138">
        <v>-2658</v>
      </c>
    </row>
    <row r="20" spans="1:4" s="18" customFormat="1" ht="15" customHeight="1" x14ac:dyDescent="0.2">
      <c r="A20" s="19"/>
      <c r="B20" s="117" t="s">
        <v>85</v>
      </c>
      <c r="C20" s="130">
        <v>3</v>
      </c>
      <c r="D20" s="138">
        <v>172</v>
      </c>
    </row>
    <row r="21" spans="1:4" s="18" customFormat="1" ht="15" customHeight="1" x14ac:dyDescent="0.2">
      <c r="A21" s="19"/>
      <c r="B21" s="117" t="s">
        <v>86</v>
      </c>
      <c r="C21" s="130">
        <v>-17816</v>
      </c>
      <c r="D21" s="138">
        <v>-268</v>
      </c>
    </row>
    <row r="22" spans="1:4" s="18" customFormat="1" ht="15" customHeight="1" x14ac:dyDescent="0.2">
      <c r="A22" s="19"/>
      <c r="B22" s="117" t="s">
        <v>163</v>
      </c>
      <c r="C22" s="130">
        <v>2132</v>
      </c>
      <c r="D22" s="138">
        <v>0</v>
      </c>
    </row>
    <row r="23" spans="1:4" ht="15" customHeight="1" thickBot="1" x14ac:dyDescent="0.25">
      <c r="B23" s="122" t="s">
        <v>121</v>
      </c>
      <c r="C23" s="131">
        <f>SUM(C16:C22)</f>
        <v>-19611</v>
      </c>
      <c r="D23" s="139">
        <f>SUM(D16:D22)</f>
        <v>-5579</v>
      </c>
    </row>
    <row r="24" spans="1:4" s="18" customFormat="1" ht="15" customHeight="1" x14ac:dyDescent="0.2">
      <c r="A24" s="19"/>
      <c r="B24" s="116" t="s">
        <v>106</v>
      </c>
      <c r="C24" s="129">
        <v>-404</v>
      </c>
      <c r="D24" s="137">
        <v>-342</v>
      </c>
    </row>
    <row r="25" spans="1:4" s="18" customFormat="1" ht="15" customHeight="1" x14ac:dyDescent="0.2">
      <c r="A25" s="19"/>
      <c r="B25" s="117" t="s">
        <v>131</v>
      </c>
      <c r="C25" s="130">
        <v>6854</v>
      </c>
      <c r="D25" s="137">
        <v>-52163</v>
      </c>
    </row>
    <row r="26" spans="1:4" s="18" customFormat="1" ht="15" customHeight="1" x14ac:dyDescent="0.2">
      <c r="A26" s="19"/>
      <c r="B26" s="117" t="s">
        <v>125</v>
      </c>
      <c r="C26" s="130">
        <v>-3310</v>
      </c>
      <c r="D26" s="137">
        <v>-4011</v>
      </c>
    </row>
    <row r="27" spans="1:4" s="18" customFormat="1" ht="15" customHeight="1" x14ac:dyDescent="0.2">
      <c r="A27" s="19"/>
      <c r="B27" s="203" t="s">
        <v>103</v>
      </c>
      <c r="C27" s="130">
        <v>0</v>
      </c>
      <c r="D27" s="138">
        <v>-1</v>
      </c>
    </row>
    <row r="28" spans="1:4" ht="15" customHeight="1" thickBot="1" x14ac:dyDescent="0.25">
      <c r="B28" s="122" t="s">
        <v>122</v>
      </c>
      <c r="C28" s="131">
        <f>SUM(C24:C27)</f>
        <v>3140</v>
      </c>
      <c r="D28" s="139">
        <f>SUM(D24:D27)</f>
        <v>-56517</v>
      </c>
    </row>
    <row r="29" spans="1:4" s="18" customFormat="1" ht="15" customHeight="1" x14ac:dyDescent="0.2">
      <c r="A29" s="19"/>
      <c r="B29" s="116" t="s">
        <v>132</v>
      </c>
      <c r="C29" s="129">
        <f>+C15+C23+C28</f>
        <v>30526</v>
      </c>
      <c r="D29" s="137">
        <f>+D15+D23+D28</f>
        <v>-637</v>
      </c>
    </row>
    <row r="30" spans="1:4" s="18" customFormat="1" ht="15" customHeight="1" x14ac:dyDescent="0.2">
      <c r="A30" s="19"/>
      <c r="B30" s="204" t="s">
        <v>111</v>
      </c>
      <c r="C30" s="130">
        <v>17530</v>
      </c>
      <c r="D30" s="138">
        <v>-3004</v>
      </c>
    </row>
    <row r="31" spans="1:4" ht="15" customHeight="1" thickBot="1" x14ac:dyDescent="0.25">
      <c r="B31" s="122" t="s">
        <v>50</v>
      </c>
      <c r="C31" s="131">
        <f>SUM(C29:C30)</f>
        <v>48056</v>
      </c>
      <c r="D31" s="139">
        <f>SUM(D29:D30)</f>
        <v>-3641</v>
      </c>
    </row>
    <row r="32" spans="1:4" s="18" customFormat="1" ht="15" customHeight="1" x14ac:dyDescent="0.2">
      <c r="A32" s="19"/>
      <c r="B32" s="116" t="s">
        <v>112</v>
      </c>
      <c r="C32" s="129">
        <v>479982</v>
      </c>
      <c r="D32" s="137">
        <v>513632</v>
      </c>
    </row>
    <row r="33" spans="1:5" ht="15" customHeight="1" thickBot="1" x14ac:dyDescent="0.25">
      <c r="B33" s="122" t="s">
        <v>123</v>
      </c>
      <c r="C33" s="131">
        <f>SUM(C31:C32)</f>
        <v>528038</v>
      </c>
      <c r="D33" s="139">
        <f>SUM(D31:D32)</f>
        <v>509991</v>
      </c>
    </row>
    <row r="34" spans="1:5" ht="15" customHeight="1" thickBot="1" x14ac:dyDescent="0.25">
      <c r="B34" s="122" t="s">
        <v>115</v>
      </c>
      <c r="C34" s="131">
        <f>C15+C16+C17+C18+C19+C26</f>
        <v>39757</v>
      </c>
      <c r="D34" s="139">
        <f>D15+D16+D17+D18+D19+D26</f>
        <v>51965</v>
      </c>
    </row>
    <row r="35" spans="1:5" s="5" customFormat="1" ht="14.25" customHeight="1" x14ac:dyDescent="0.25">
      <c r="A35" s="21"/>
      <c r="B35" s="19"/>
      <c r="C35" s="19"/>
      <c r="D35" s="19"/>
      <c r="E35" s="19"/>
    </row>
  </sheetData>
  <mergeCells count="2">
    <mergeCell ref="B2:E2"/>
    <mergeCell ref="B1:E1"/>
  </mergeCells>
  <pageMargins left="0.43307086614173229" right="0.23622047244094491" top="0.74803149606299213" bottom="0.74803149606299213" header="0.31496062992125984" footer="0.31496062992125984"/>
  <pageSetup paperSize="9" scale="91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37"/>
  <sheetViews>
    <sheetView showGridLines="0" zoomScale="112" zoomScaleNormal="112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65" customWidth="1"/>
    <col min="7" max="9" width="10.42578125" style="2" customWidth="1"/>
    <col min="10" max="10" width="2.28515625" style="24" customWidth="1"/>
    <col min="11" max="13" width="10.42578125" style="2" customWidth="1"/>
    <col min="14" max="14" width="2.28515625" style="265" customWidth="1"/>
    <col min="15" max="16" width="10.42578125" style="2" customWidth="1"/>
    <col min="17" max="17" width="2.28515625" style="24" customWidth="1"/>
    <col min="18" max="20" width="10.42578125" style="2" customWidth="1"/>
    <col min="21" max="21" width="2.7109375" style="35" customWidth="1"/>
    <col min="22" max="16384" width="9.140625" style="2"/>
  </cols>
  <sheetData>
    <row r="1" spans="1:21" s="14" customFormat="1" ht="15" customHeight="1" x14ac:dyDescent="0.25">
      <c r="A1" s="26"/>
      <c r="B1" s="326" t="str">
        <f>'Table of contents'!C17</f>
        <v>Segment Report for the Three Months ended March 31, 2021 and 2020</v>
      </c>
      <c r="C1" s="326"/>
      <c r="D1" s="326"/>
      <c r="E1" s="326"/>
      <c r="F1" s="326"/>
      <c r="G1" s="326"/>
      <c r="H1" s="326"/>
      <c r="I1" s="326"/>
      <c r="J1" s="326"/>
      <c r="K1" s="326"/>
      <c r="L1" s="41"/>
      <c r="M1" s="44"/>
      <c r="N1" s="266"/>
      <c r="O1" s="44"/>
      <c r="P1" s="44"/>
      <c r="Q1" s="233"/>
      <c r="R1" s="44"/>
      <c r="S1" s="44"/>
      <c r="T1" s="44"/>
      <c r="U1" s="36"/>
    </row>
    <row r="2" spans="1:21" ht="15" customHeight="1" x14ac:dyDescent="0.25">
      <c r="A2" s="24"/>
      <c r="B2" s="208" t="s">
        <v>87</v>
      </c>
      <c r="C2" s="45"/>
      <c r="D2" s="45"/>
      <c r="E2" s="45"/>
      <c r="F2" s="259"/>
      <c r="G2" s="45"/>
      <c r="H2" s="45"/>
      <c r="I2" s="45"/>
      <c r="J2" s="25"/>
      <c r="K2" s="45"/>
      <c r="L2" s="45"/>
      <c r="M2" s="28"/>
      <c r="N2" s="267"/>
      <c r="O2" s="28"/>
      <c r="P2" s="28"/>
      <c r="Q2" s="234"/>
      <c r="R2" s="28"/>
      <c r="S2" s="28"/>
      <c r="T2" s="28"/>
      <c r="U2" s="37"/>
    </row>
    <row r="3" spans="1:21" ht="15" customHeight="1" x14ac:dyDescent="0.25">
      <c r="A3" s="10"/>
      <c r="B3" s="16"/>
      <c r="C3" s="11"/>
      <c r="D3" s="11"/>
      <c r="E3" s="31"/>
      <c r="F3" s="260"/>
      <c r="G3" s="32"/>
      <c r="H3" s="11"/>
      <c r="I3" s="31"/>
      <c r="J3" s="33"/>
      <c r="K3" s="32"/>
      <c r="L3" s="11"/>
      <c r="M3" s="31"/>
      <c r="N3" s="260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25">
      <c r="A4" s="12"/>
      <c r="B4" s="331" t="s">
        <v>88</v>
      </c>
      <c r="C4" s="329" t="s">
        <v>190</v>
      </c>
      <c r="D4" s="330"/>
      <c r="E4" s="325"/>
      <c r="F4" s="261"/>
      <c r="G4" s="325" t="s">
        <v>92</v>
      </c>
      <c r="H4" s="325"/>
      <c r="I4" s="325"/>
      <c r="J4" s="238"/>
      <c r="K4" s="325" t="s">
        <v>126</v>
      </c>
      <c r="L4" s="325"/>
      <c r="M4" s="325"/>
      <c r="N4" s="261"/>
      <c r="O4" s="327" t="s">
        <v>51</v>
      </c>
      <c r="P4" s="328"/>
      <c r="Q4" s="238"/>
      <c r="R4" s="325" t="s">
        <v>10</v>
      </c>
      <c r="S4" s="325"/>
      <c r="T4" s="325"/>
      <c r="U4" s="39"/>
    </row>
    <row r="5" spans="1:21" s="9" customFormat="1" ht="14.25" customHeight="1" thickTop="1" x14ac:dyDescent="0.2">
      <c r="A5" s="12"/>
      <c r="B5" s="331"/>
      <c r="C5" s="235" t="s">
        <v>178</v>
      </c>
      <c r="D5" s="236" t="s">
        <v>178</v>
      </c>
      <c r="E5" s="223" t="s">
        <v>188</v>
      </c>
      <c r="F5" s="262"/>
      <c r="G5" s="235" t="s">
        <v>178</v>
      </c>
      <c r="H5" s="236" t="s">
        <v>178</v>
      </c>
      <c r="I5" s="223" t="s">
        <v>188</v>
      </c>
      <c r="J5" s="230"/>
      <c r="K5" s="235" t="s">
        <v>178</v>
      </c>
      <c r="L5" s="236" t="s">
        <v>178</v>
      </c>
      <c r="M5" s="223" t="s">
        <v>179</v>
      </c>
      <c r="N5" s="262"/>
      <c r="O5" s="217" t="s">
        <v>178</v>
      </c>
      <c r="P5" s="223" t="s">
        <v>179</v>
      </c>
      <c r="Q5" s="230"/>
      <c r="R5" s="235" t="s">
        <v>178</v>
      </c>
      <c r="S5" s="236" t="s">
        <v>178</v>
      </c>
      <c r="T5" s="223" t="s">
        <v>179</v>
      </c>
      <c r="U5" s="39"/>
    </row>
    <row r="6" spans="1:21" s="9" customFormat="1" ht="25.15" customHeight="1" thickBot="1" x14ac:dyDescent="0.25">
      <c r="A6" s="12"/>
      <c r="B6" s="332"/>
      <c r="C6" s="242" t="s">
        <v>108</v>
      </c>
      <c r="D6" s="240" t="s">
        <v>110</v>
      </c>
      <c r="E6" s="241" t="s">
        <v>124</v>
      </c>
      <c r="F6" s="262"/>
      <c r="G6" s="242" t="s">
        <v>108</v>
      </c>
      <c r="H6" s="240" t="s">
        <v>110</v>
      </c>
      <c r="I6" s="241" t="s">
        <v>124</v>
      </c>
      <c r="J6" s="230"/>
      <c r="K6" s="242" t="s">
        <v>108</v>
      </c>
      <c r="L6" s="240" t="s">
        <v>110</v>
      </c>
      <c r="M6" s="241" t="s">
        <v>108</v>
      </c>
      <c r="N6" s="262"/>
      <c r="O6" s="242" t="s">
        <v>108</v>
      </c>
      <c r="P6" s="241" t="s">
        <v>108</v>
      </c>
      <c r="Q6" s="230"/>
      <c r="R6" s="242" t="s">
        <v>108</v>
      </c>
      <c r="S6" s="240" t="s">
        <v>110</v>
      </c>
      <c r="T6" s="243" t="s">
        <v>124</v>
      </c>
      <c r="U6" s="39"/>
    </row>
    <row r="7" spans="1:21" s="9" customFormat="1" ht="15" customHeight="1" thickTop="1" x14ac:dyDescent="0.2">
      <c r="A7" s="12"/>
      <c r="B7" s="116" t="s">
        <v>182</v>
      </c>
      <c r="C7" s="129">
        <v>18970</v>
      </c>
      <c r="D7" s="237">
        <v>19407</v>
      </c>
      <c r="E7" s="225">
        <v>13738</v>
      </c>
      <c r="F7" s="263"/>
      <c r="G7" s="220">
        <v>2748</v>
      </c>
      <c r="H7" s="237">
        <v>3046</v>
      </c>
      <c r="I7" s="225">
        <v>698</v>
      </c>
      <c r="J7" s="279"/>
      <c r="K7" s="220">
        <v>0</v>
      </c>
      <c r="L7" s="237">
        <v>0</v>
      </c>
      <c r="M7" s="225">
        <v>0</v>
      </c>
      <c r="N7" s="263"/>
      <c r="O7" s="220">
        <v>0</v>
      </c>
      <c r="P7" s="225">
        <v>0</v>
      </c>
      <c r="Q7" s="279"/>
      <c r="R7" s="239">
        <f>C7+G7+K7+O7</f>
        <v>21718</v>
      </c>
      <c r="S7" s="237">
        <f>+D7+H7+L7</f>
        <v>22453</v>
      </c>
      <c r="T7" s="137">
        <f>E7+I7+M7+P7</f>
        <v>14436</v>
      </c>
      <c r="U7" s="39"/>
    </row>
    <row r="8" spans="1:21" s="9" customFormat="1" ht="15" customHeight="1" x14ac:dyDescent="0.2">
      <c r="A8" s="12"/>
      <c r="B8" s="116" t="s">
        <v>183</v>
      </c>
      <c r="C8" s="129">
        <v>11230</v>
      </c>
      <c r="D8" s="237">
        <v>11677</v>
      </c>
      <c r="E8" s="225">
        <v>5477</v>
      </c>
      <c r="F8" s="263"/>
      <c r="G8" s="220">
        <v>2133</v>
      </c>
      <c r="H8" s="237">
        <v>2248</v>
      </c>
      <c r="I8" s="225">
        <v>631</v>
      </c>
      <c r="J8" s="279"/>
      <c r="K8" s="220">
        <v>0</v>
      </c>
      <c r="L8" s="237">
        <v>0</v>
      </c>
      <c r="M8" s="225">
        <v>0</v>
      </c>
      <c r="N8" s="263"/>
      <c r="O8" s="220">
        <v>0</v>
      </c>
      <c r="P8" s="225">
        <v>0</v>
      </c>
      <c r="Q8" s="279"/>
      <c r="R8" s="239">
        <f>C8+G8+K8+O8</f>
        <v>13363</v>
      </c>
      <c r="S8" s="237">
        <f>+D8+H8+L8</f>
        <v>13925</v>
      </c>
      <c r="T8" s="137">
        <f>E8+I8+M8+P8</f>
        <v>6108</v>
      </c>
      <c r="U8" s="39"/>
    </row>
    <row r="9" spans="1:21" s="9" customFormat="1" ht="15" customHeight="1" x14ac:dyDescent="0.2">
      <c r="A9" s="12"/>
      <c r="B9" s="117" t="s">
        <v>184</v>
      </c>
      <c r="C9" s="280">
        <v>53313</v>
      </c>
      <c r="D9" s="281">
        <v>56028</v>
      </c>
      <c r="E9" s="282">
        <v>65970</v>
      </c>
      <c r="F9" s="263"/>
      <c r="G9" s="218">
        <v>31816</v>
      </c>
      <c r="H9" s="281">
        <v>34049</v>
      </c>
      <c r="I9" s="282">
        <v>35230</v>
      </c>
      <c r="J9" s="279"/>
      <c r="K9" s="218">
        <v>0</v>
      </c>
      <c r="L9" s="281">
        <v>0</v>
      </c>
      <c r="M9" s="282">
        <v>0</v>
      </c>
      <c r="N9" s="263"/>
      <c r="O9" s="218">
        <v>0</v>
      </c>
      <c r="P9" s="282">
        <v>0</v>
      </c>
      <c r="Q9" s="279"/>
      <c r="R9" s="231">
        <f>C9+G9+K9+O9</f>
        <v>85129</v>
      </c>
      <c r="S9" s="281">
        <f>+D9+H9+L9</f>
        <v>90077</v>
      </c>
      <c r="T9" s="283">
        <f>E9+I9+M9+P9</f>
        <v>101200</v>
      </c>
      <c r="U9" s="39"/>
    </row>
    <row r="10" spans="1:21" s="9" customFormat="1" ht="15" customHeight="1" x14ac:dyDescent="0.2">
      <c r="A10" s="12"/>
      <c r="B10" s="209" t="s">
        <v>109</v>
      </c>
      <c r="C10" s="212">
        <v>9494</v>
      </c>
      <c r="D10" s="222">
        <v>9796</v>
      </c>
      <c r="E10" s="224">
        <v>6910</v>
      </c>
      <c r="F10" s="263"/>
      <c r="G10" s="219">
        <v>2</v>
      </c>
      <c r="H10" s="222">
        <v>2</v>
      </c>
      <c r="I10" s="224">
        <v>13</v>
      </c>
      <c r="J10" s="279"/>
      <c r="K10" s="219">
        <v>0</v>
      </c>
      <c r="L10" s="222">
        <v>0</v>
      </c>
      <c r="M10" s="224">
        <v>0</v>
      </c>
      <c r="N10" s="263"/>
      <c r="O10" s="219">
        <v>0</v>
      </c>
      <c r="P10" s="224">
        <v>0</v>
      </c>
      <c r="Q10" s="279"/>
      <c r="R10" s="232">
        <f>G10+C10+K10+O10</f>
        <v>9496</v>
      </c>
      <c r="S10" s="222">
        <f>+D10+H10+L10</f>
        <v>9798</v>
      </c>
      <c r="T10" s="283">
        <f>I10+E10+M10+Q10</f>
        <v>6923</v>
      </c>
      <c r="U10" s="39"/>
    </row>
    <row r="11" spans="1:21" s="9" customFormat="1" ht="15" customHeight="1" thickBot="1" x14ac:dyDescent="0.25">
      <c r="A11" s="12"/>
      <c r="B11" s="210" t="s">
        <v>185</v>
      </c>
      <c r="C11" s="284">
        <f>SUM(C7:C10)</f>
        <v>93007</v>
      </c>
      <c r="D11" s="285">
        <f t="shared" ref="D11:E11" si="0">SUM(D7:D10)</f>
        <v>96908</v>
      </c>
      <c r="E11" s="286">
        <f t="shared" si="0"/>
        <v>92095</v>
      </c>
      <c r="F11" s="264"/>
      <c r="G11" s="288">
        <f t="shared" ref="G11:I11" si="1">SUM(G7:G10)</f>
        <v>36699</v>
      </c>
      <c r="H11" s="285">
        <f t="shared" si="1"/>
        <v>39345</v>
      </c>
      <c r="I11" s="286">
        <f t="shared" si="1"/>
        <v>36572</v>
      </c>
      <c r="J11" s="287"/>
      <c r="K11" s="288">
        <f t="shared" ref="K11:M11" si="2">SUM(K7:K10)</f>
        <v>0</v>
      </c>
      <c r="L11" s="285">
        <f t="shared" si="2"/>
        <v>0</v>
      </c>
      <c r="M11" s="286">
        <f t="shared" si="2"/>
        <v>0</v>
      </c>
      <c r="N11" s="264"/>
      <c r="O11" s="288">
        <f t="shared" ref="O11:P11" si="3">SUM(O7:O10)</f>
        <v>0</v>
      </c>
      <c r="P11" s="286">
        <f t="shared" si="3"/>
        <v>0</v>
      </c>
      <c r="Q11" s="287"/>
      <c r="R11" s="288">
        <f t="shared" ref="R11:T11" si="4">SUM(R7:R10)</f>
        <v>129706</v>
      </c>
      <c r="S11" s="285">
        <f t="shared" si="4"/>
        <v>136253</v>
      </c>
      <c r="T11" s="289">
        <f t="shared" si="4"/>
        <v>128667</v>
      </c>
      <c r="U11" s="39"/>
    </row>
    <row r="12" spans="1:21" s="9" customFormat="1" ht="15" customHeight="1" x14ac:dyDescent="0.2">
      <c r="A12" s="12"/>
      <c r="B12" s="306" t="s">
        <v>186</v>
      </c>
      <c r="C12" s="307">
        <v>5917</v>
      </c>
      <c r="D12" s="308">
        <v>6327</v>
      </c>
      <c r="E12" s="309">
        <v>11405</v>
      </c>
      <c r="F12" s="263"/>
      <c r="G12" s="310">
        <v>10832</v>
      </c>
      <c r="H12" s="308">
        <v>11406</v>
      </c>
      <c r="I12" s="309">
        <v>20848</v>
      </c>
      <c r="J12" s="279"/>
      <c r="K12" s="310">
        <v>0</v>
      </c>
      <c r="L12" s="308">
        <v>0</v>
      </c>
      <c r="M12" s="309">
        <v>0</v>
      </c>
      <c r="N12" s="263"/>
      <c r="O12" s="310">
        <v>0</v>
      </c>
      <c r="P12" s="309">
        <v>0</v>
      </c>
      <c r="Q12" s="279"/>
      <c r="R12" s="232">
        <f>G12+C12+K12+O12</f>
        <v>16749</v>
      </c>
      <c r="S12" s="222">
        <f>+D12+H12+L12</f>
        <v>17733</v>
      </c>
      <c r="T12" s="283">
        <f>I12+E12+M12+Q12</f>
        <v>32253</v>
      </c>
      <c r="U12" s="39"/>
    </row>
    <row r="13" spans="1:21" s="9" customFormat="1" ht="15" customHeight="1" thickBot="1" x14ac:dyDescent="0.25">
      <c r="A13" s="12"/>
      <c r="B13" s="210" t="s">
        <v>12</v>
      </c>
      <c r="C13" s="284">
        <f>SUM(C11:C12)</f>
        <v>98924</v>
      </c>
      <c r="D13" s="285">
        <f>SUM(D11:D12)</f>
        <v>103235</v>
      </c>
      <c r="E13" s="286">
        <f>SUM(E11:E12)</f>
        <v>103500</v>
      </c>
      <c r="F13" s="264"/>
      <c r="G13" s="288">
        <f>SUM(G11:G12)</f>
        <v>47531</v>
      </c>
      <c r="H13" s="285">
        <f>SUM(H11:H12)</f>
        <v>50751</v>
      </c>
      <c r="I13" s="286">
        <f>SUM(I11:I12)</f>
        <v>57420</v>
      </c>
      <c r="J13" s="287"/>
      <c r="K13" s="288">
        <f>SUM(K11:K12)</f>
        <v>0</v>
      </c>
      <c r="L13" s="285">
        <f>SUM(L11:L12)</f>
        <v>0</v>
      </c>
      <c r="M13" s="286">
        <f>SUM(M11:M12)</f>
        <v>0</v>
      </c>
      <c r="N13" s="264"/>
      <c r="O13" s="288">
        <f>SUM(O11:O12)</f>
        <v>0</v>
      </c>
      <c r="P13" s="286">
        <f>SUM(P11:P12)</f>
        <v>0</v>
      </c>
      <c r="Q13" s="287"/>
      <c r="R13" s="288">
        <f>SUM(R11:R12)</f>
        <v>146455</v>
      </c>
      <c r="S13" s="285">
        <f>SUM(S11:S12)</f>
        <v>153986</v>
      </c>
      <c r="T13" s="289">
        <f>SUM(T11:T12)</f>
        <v>160920</v>
      </c>
      <c r="U13" s="39"/>
    </row>
    <row r="14" spans="1:21" s="9" customFormat="1" ht="15" customHeight="1" x14ac:dyDescent="0.2">
      <c r="A14" s="12"/>
      <c r="B14" s="116" t="s">
        <v>148</v>
      </c>
      <c r="C14" s="129">
        <v>0</v>
      </c>
      <c r="D14" s="237">
        <v>0</v>
      </c>
      <c r="E14" s="225">
        <v>0</v>
      </c>
      <c r="F14" s="263"/>
      <c r="G14" s="220">
        <v>0</v>
      </c>
      <c r="H14" s="237">
        <v>0</v>
      </c>
      <c r="I14" s="225">
        <v>0</v>
      </c>
      <c r="J14" s="279"/>
      <c r="K14" s="304">
        <v>36649</v>
      </c>
      <c r="L14" s="281">
        <v>37965</v>
      </c>
      <c r="M14" s="282">
        <v>45988</v>
      </c>
      <c r="N14" s="263"/>
      <c r="O14" s="220">
        <v>0</v>
      </c>
      <c r="P14" s="225">
        <v>0</v>
      </c>
      <c r="Q14" s="279"/>
      <c r="R14" s="220">
        <f>C14+G14+K14+O14</f>
        <v>36649</v>
      </c>
      <c r="S14" s="220">
        <f>+D14+H14+L14</f>
        <v>37965</v>
      </c>
      <c r="T14" s="137">
        <f>E14+I14+M14+P14</f>
        <v>45988</v>
      </c>
      <c r="U14" s="39"/>
    </row>
    <row r="15" spans="1:21" s="9" customFormat="1" ht="15" customHeight="1" x14ac:dyDescent="0.2">
      <c r="A15" s="12"/>
      <c r="B15" s="117" t="s">
        <v>13</v>
      </c>
      <c r="C15" s="280">
        <v>0</v>
      </c>
      <c r="D15" s="281">
        <v>0</v>
      </c>
      <c r="E15" s="282">
        <v>0</v>
      </c>
      <c r="F15" s="263"/>
      <c r="G15" s="218">
        <v>0</v>
      </c>
      <c r="H15" s="281">
        <v>0</v>
      </c>
      <c r="I15" s="282">
        <v>138</v>
      </c>
      <c r="J15" s="279"/>
      <c r="K15" s="218">
        <v>2</v>
      </c>
      <c r="L15" s="281">
        <v>2</v>
      </c>
      <c r="M15" s="282">
        <v>0</v>
      </c>
      <c r="N15" s="263"/>
      <c r="O15" s="218">
        <v>0</v>
      </c>
      <c r="P15" s="282">
        <v>0</v>
      </c>
      <c r="Q15" s="279"/>
      <c r="R15" s="218">
        <f>C15+G15+K15+O15</f>
        <v>2</v>
      </c>
      <c r="S15" s="281">
        <f>+D15+H15+L15</f>
        <v>2</v>
      </c>
      <c r="T15" s="283">
        <f>E15+I15+M15+P15</f>
        <v>138</v>
      </c>
      <c r="U15" s="39"/>
    </row>
    <row r="16" spans="1:21" s="9" customFormat="1" ht="15" customHeight="1" thickBot="1" x14ac:dyDescent="0.25">
      <c r="A16" s="12"/>
      <c r="B16" s="210" t="s">
        <v>21</v>
      </c>
      <c r="C16" s="284">
        <f t="shared" ref="C16:E16" si="5">SUM(C13:C15)</f>
        <v>98924</v>
      </c>
      <c r="D16" s="285">
        <f t="shared" si="5"/>
        <v>103235</v>
      </c>
      <c r="E16" s="286">
        <f t="shared" si="5"/>
        <v>103500</v>
      </c>
      <c r="F16" s="264"/>
      <c r="G16" s="288">
        <f t="shared" ref="G16:I16" si="6">SUM(G13:G15)</f>
        <v>47531</v>
      </c>
      <c r="H16" s="285">
        <f t="shared" si="6"/>
        <v>50751</v>
      </c>
      <c r="I16" s="286">
        <f t="shared" si="6"/>
        <v>57558</v>
      </c>
      <c r="J16" s="287"/>
      <c r="K16" s="288">
        <f t="shared" ref="K16:M16" si="7">SUM(K13:K15)</f>
        <v>36651</v>
      </c>
      <c r="L16" s="285">
        <f t="shared" si="7"/>
        <v>37967</v>
      </c>
      <c r="M16" s="286">
        <f t="shared" si="7"/>
        <v>45988</v>
      </c>
      <c r="N16" s="264"/>
      <c r="O16" s="288">
        <f t="shared" ref="O16:P16" si="8">SUM(O13:O15)</f>
        <v>0</v>
      </c>
      <c r="P16" s="286">
        <f t="shared" si="8"/>
        <v>0</v>
      </c>
      <c r="Q16" s="287"/>
      <c r="R16" s="288">
        <f>SUM(R13:R15)</f>
        <v>183106</v>
      </c>
      <c r="S16" s="285">
        <f t="shared" ref="S16" si="9">SUM(S13:S15)</f>
        <v>191953</v>
      </c>
      <c r="T16" s="289">
        <f>SUM(T13:T15)</f>
        <v>207046</v>
      </c>
      <c r="U16" s="39"/>
    </row>
    <row r="17" spans="1:21" s="9" customFormat="1" ht="15" customHeight="1" x14ac:dyDescent="0.2">
      <c r="A17" s="12"/>
      <c r="B17" s="116" t="s">
        <v>52</v>
      </c>
      <c r="C17" s="129">
        <v>-14470</v>
      </c>
      <c r="D17" s="129">
        <v>-14750</v>
      </c>
      <c r="E17" s="225">
        <v>-11475</v>
      </c>
      <c r="F17" s="263"/>
      <c r="G17" s="220">
        <v>-2144</v>
      </c>
      <c r="H17" s="129">
        <v>-2272</v>
      </c>
      <c r="I17" s="225">
        <v>-2566</v>
      </c>
      <c r="J17" s="279"/>
      <c r="K17" s="220">
        <v>-27153</v>
      </c>
      <c r="L17" s="129">
        <v>-28117</v>
      </c>
      <c r="M17" s="225">
        <v>-39237</v>
      </c>
      <c r="N17" s="263"/>
      <c r="O17" s="220">
        <v>-2502</v>
      </c>
      <c r="P17" s="225">
        <v>-2011</v>
      </c>
      <c r="Q17" s="279"/>
      <c r="R17" s="220">
        <f>C17+G17+K17+O17</f>
        <v>-46269</v>
      </c>
      <c r="S17" s="129"/>
      <c r="T17" s="137">
        <f>E17+I17+M17+P17</f>
        <v>-55289</v>
      </c>
      <c r="U17" s="39"/>
    </row>
    <row r="18" spans="1:21" s="9" customFormat="1" ht="15" customHeight="1" thickBot="1" x14ac:dyDescent="0.25">
      <c r="A18" s="12"/>
      <c r="B18" s="210" t="s">
        <v>22</v>
      </c>
      <c r="C18" s="284">
        <f t="shared" ref="C18:E18" si="10">SUM(C16:C17)</f>
        <v>84454</v>
      </c>
      <c r="D18" s="284">
        <f t="shared" si="10"/>
        <v>88485</v>
      </c>
      <c r="E18" s="286">
        <f t="shared" si="10"/>
        <v>92025</v>
      </c>
      <c r="F18" s="264"/>
      <c r="G18" s="288">
        <f t="shared" ref="G18:I18" si="11">SUM(G16:G17)</f>
        <v>45387</v>
      </c>
      <c r="H18" s="284">
        <f t="shared" si="11"/>
        <v>48479</v>
      </c>
      <c r="I18" s="286">
        <f t="shared" si="11"/>
        <v>54992</v>
      </c>
      <c r="J18" s="287"/>
      <c r="K18" s="288">
        <f t="shared" ref="K18:M18" si="12">SUM(K16:K17)</f>
        <v>9498</v>
      </c>
      <c r="L18" s="284">
        <f t="shared" si="12"/>
        <v>9850</v>
      </c>
      <c r="M18" s="286">
        <f t="shared" si="12"/>
        <v>6751</v>
      </c>
      <c r="N18" s="264"/>
      <c r="O18" s="288">
        <f t="shared" ref="O18:P18" si="13">SUM(O16:O17)</f>
        <v>-2502</v>
      </c>
      <c r="P18" s="286">
        <f t="shared" si="13"/>
        <v>-2011</v>
      </c>
      <c r="Q18" s="287"/>
      <c r="R18" s="288">
        <f t="shared" ref="R18:T18" si="14">SUM(R16:R17)</f>
        <v>136837</v>
      </c>
      <c r="S18" s="284"/>
      <c r="T18" s="289">
        <f t="shared" si="14"/>
        <v>151757</v>
      </c>
      <c r="U18" s="39"/>
    </row>
    <row r="19" spans="1:21" s="9" customFormat="1" ht="15" customHeight="1" x14ac:dyDescent="0.2">
      <c r="A19" s="12"/>
      <c r="B19" s="211"/>
      <c r="C19" s="214"/>
      <c r="D19" s="214"/>
      <c r="E19" s="226"/>
      <c r="F19" s="264"/>
      <c r="G19" s="221"/>
      <c r="H19" s="214"/>
      <c r="I19" s="226"/>
      <c r="J19" s="287"/>
      <c r="K19" s="221"/>
      <c r="L19" s="214"/>
      <c r="M19" s="226"/>
      <c r="N19" s="264"/>
      <c r="O19" s="221"/>
      <c r="P19" s="226"/>
      <c r="Q19" s="287"/>
      <c r="R19" s="221"/>
      <c r="S19" s="214"/>
      <c r="T19" s="216"/>
      <c r="U19" s="39"/>
    </row>
    <row r="20" spans="1:21" s="9" customFormat="1" ht="15" customHeight="1" x14ac:dyDescent="0.2">
      <c r="A20" s="12"/>
      <c r="B20" s="117" t="s">
        <v>24</v>
      </c>
      <c r="C20" s="280">
        <v>-51768</v>
      </c>
      <c r="D20" s="280">
        <v>-53920</v>
      </c>
      <c r="E20" s="282">
        <v>-50654</v>
      </c>
      <c r="F20" s="263"/>
      <c r="G20" s="218">
        <v>-5867</v>
      </c>
      <c r="H20" s="280">
        <v>-6288</v>
      </c>
      <c r="I20" s="282">
        <v>-9278</v>
      </c>
      <c r="J20" s="279"/>
      <c r="K20" s="218">
        <v>-3121</v>
      </c>
      <c r="L20" s="280">
        <v>-3219</v>
      </c>
      <c r="M20" s="282">
        <v>-4390</v>
      </c>
      <c r="N20" s="263"/>
      <c r="O20" s="218">
        <v>-1445</v>
      </c>
      <c r="P20" s="282">
        <v>-1628</v>
      </c>
      <c r="Q20" s="279"/>
      <c r="R20" s="220">
        <f>C20+G20+K20+O20</f>
        <v>-62201</v>
      </c>
      <c r="S20" s="280"/>
      <c r="T20" s="283">
        <f>E20+I20+M20+P20</f>
        <v>-65950</v>
      </c>
      <c r="U20" s="39"/>
    </row>
    <row r="21" spans="1:21" s="9" customFormat="1" ht="15" customHeight="1" thickBot="1" x14ac:dyDescent="0.25">
      <c r="A21" s="12"/>
      <c r="B21" s="210" t="s">
        <v>53</v>
      </c>
      <c r="C21" s="284">
        <f t="shared" ref="C21:E21" si="15">SUM(C18:C20)</f>
        <v>32686</v>
      </c>
      <c r="D21" s="284">
        <f t="shared" si="15"/>
        <v>34565</v>
      </c>
      <c r="E21" s="286">
        <f t="shared" si="15"/>
        <v>41371</v>
      </c>
      <c r="F21" s="264"/>
      <c r="G21" s="288">
        <f t="shared" ref="G21:I21" si="16">SUM(G18:G20)</f>
        <v>39520</v>
      </c>
      <c r="H21" s="284">
        <f t="shared" si="16"/>
        <v>42191</v>
      </c>
      <c r="I21" s="286">
        <f t="shared" si="16"/>
        <v>45714</v>
      </c>
      <c r="J21" s="287"/>
      <c r="K21" s="288">
        <f t="shared" ref="K21:M21" si="17">SUM(K18:K20)</f>
        <v>6377</v>
      </c>
      <c r="L21" s="284">
        <f t="shared" si="17"/>
        <v>6631</v>
      </c>
      <c r="M21" s="286">
        <f t="shared" si="17"/>
        <v>2361</v>
      </c>
      <c r="N21" s="264"/>
      <c r="O21" s="288">
        <f t="shared" ref="O21:P21" si="18">SUM(O18:O20)</f>
        <v>-3947</v>
      </c>
      <c r="P21" s="286">
        <f t="shared" si="18"/>
        <v>-3639</v>
      </c>
      <c r="Q21" s="287"/>
      <c r="R21" s="288">
        <f t="shared" ref="R21:T21" si="19">SUM(R18:R20)</f>
        <v>74636</v>
      </c>
      <c r="S21" s="284"/>
      <c r="T21" s="289">
        <f t="shared" si="19"/>
        <v>85807</v>
      </c>
      <c r="U21" s="39"/>
    </row>
    <row r="22" spans="1:21" s="20" customFormat="1" ht="15" customHeight="1" x14ac:dyDescent="0.2">
      <c r="A22" s="12"/>
      <c r="B22" s="211"/>
      <c r="C22" s="214"/>
      <c r="D22" s="214"/>
      <c r="E22" s="226"/>
      <c r="F22" s="264"/>
      <c r="G22" s="221"/>
      <c r="H22" s="214"/>
      <c r="I22" s="226"/>
      <c r="J22" s="287"/>
      <c r="K22" s="221"/>
      <c r="L22" s="214"/>
      <c r="M22" s="226"/>
      <c r="N22" s="264"/>
      <c r="O22" s="221"/>
      <c r="P22" s="226"/>
      <c r="Q22" s="287"/>
      <c r="R22" s="221"/>
      <c r="S22" s="214"/>
      <c r="T22" s="216"/>
      <c r="U22" s="39"/>
    </row>
    <row r="23" spans="1:21" s="9" customFormat="1" ht="15" customHeight="1" x14ac:dyDescent="0.2">
      <c r="A23" s="12"/>
      <c r="B23" s="116" t="s">
        <v>23</v>
      </c>
      <c r="C23" s="129">
        <v>-30088</v>
      </c>
      <c r="D23" s="129">
        <v>-30030</v>
      </c>
      <c r="E23" s="225">
        <f>-27980-1</f>
        <v>-27981</v>
      </c>
      <c r="F23" s="263"/>
      <c r="G23" s="220">
        <v>-8448</v>
      </c>
      <c r="H23" s="129">
        <v>-8427</v>
      </c>
      <c r="I23" s="225">
        <v>-8541</v>
      </c>
      <c r="J23" s="279"/>
      <c r="K23" s="220">
        <v>0</v>
      </c>
      <c r="L23" s="129">
        <v>0</v>
      </c>
      <c r="M23" s="225">
        <v>0</v>
      </c>
      <c r="N23" s="263"/>
      <c r="O23" s="220">
        <v>0</v>
      </c>
      <c r="P23" s="225">
        <v>0</v>
      </c>
      <c r="Q23" s="279"/>
      <c r="R23" s="220">
        <f>C23+G23+K23+O23</f>
        <v>-38536</v>
      </c>
      <c r="S23" s="129"/>
      <c r="T23" s="137">
        <f>E23+I23+M23+P23</f>
        <v>-36522</v>
      </c>
      <c r="U23" s="39"/>
    </row>
    <row r="24" spans="1:21" s="9" customFormat="1" ht="15" customHeight="1" thickBot="1" x14ac:dyDescent="0.25">
      <c r="A24" s="12"/>
      <c r="B24" s="210" t="s">
        <v>104</v>
      </c>
      <c r="C24" s="284">
        <f t="shared" ref="C24:E24" si="20">SUM(C21:C23)</f>
        <v>2598</v>
      </c>
      <c r="D24" s="284">
        <f t="shared" si="20"/>
        <v>4535</v>
      </c>
      <c r="E24" s="286">
        <f t="shared" si="20"/>
        <v>13390</v>
      </c>
      <c r="F24" s="264"/>
      <c r="G24" s="288">
        <f t="shared" ref="G24:I24" si="21">SUM(G21:G23)</f>
        <v>31072</v>
      </c>
      <c r="H24" s="284">
        <f t="shared" si="21"/>
        <v>33764</v>
      </c>
      <c r="I24" s="286">
        <f t="shared" si="21"/>
        <v>37173</v>
      </c>
      <c r="J24" s="287"/>
      <c r="K24" s="288">
        <f t="shared" ref="K24:M24" si="22">SUM(K21:K23)</f>
        <v>6377</v>
      </c>
      <c r="L24" s="284">
        <f t="shared" si="22"/>
        <v>6631</v>
      </c>
      <c r="M24" s="286">
        <f t="shared" si="22"/>
        <v>2361</v>
      </c>
      <c r="N24" s="264"/>
      <c r="O24" s="288">
        <f t="shared" ref="O24:P24" si="23">SUM(O21:O23)</f>
        <v>-3947</v>
      </c>
      <c r="P24" s="286">
        <f t="shared" si="23"/>
        <v>-3639</v>
      </c>
      <c r="Q24" s="287"/>
      <c r="R24" s="288">
        <f>SUM(R21:R23)</f>
        <v>36100</v>
      </c>
      <c r="S24" s="284"/>
      <c r="T24" s="289">
        <f>SUM(T21:T23)</f>
        <v>49285</v>
      </c>
      <c r="U24" s="39"/>
    </row>
    <row r="25" spans="1:21" s="9" customFormat="1" ht="15" customHeight="1" x14ac:dyDescent="0.2">
      <c r="A25" s="12"/>
      <c r="B25" s="116" t="s">
        <v>25</v>
      </c>
      <c r="C25" s="129"/>
      <c r="D25" s="129"/>
      <c r="E25" s="225"/>
      <c r="F25" s="263"/>
      <c r="G25" s="220"/>
      <c r="H25" s="129"/>
      <c r="I25" s="225"/>
      <c r="J25" s="279"/>
      <c r="K25" s="220"/>
      <c r="L25" s="129"/>
      <c r="M25" s="225"/>
      <c r="N25" s="263"/>
      <c r="O25" s="220"/>
      <c r="P25" s="225"/>
      <c r="Q25" s="279"/>
      <c r="R25" s="220">
        <v>-20523</v>
      </c>
      <c r="S25" s="129"/>
      <c r="T25" s="137">
        <v>-21415</v>
      </c>
      <c r="U25" s="39"/>
    </row>
    <row r="26" spans="1:21" s="9" customFormat="1" ht="15" customHeight="1" x14ac:dyDescent="0.2">
      <c r="A26" s="12"/>
      <c r="B26" s="116" t="s">
        <v>127</v>
      </c>
      <c r="C26" s="129"/>
      <c r="D26" s="129"/>
      <c r="E26" s="225"/>
      <c r="F26" s="263"/>
      <c r="G26" s="220"/>
      <c r="H26" s="129"/>
      <c r="I26" s="225"/>
      <c r="J26" s="279"/>
      <c r="K26" s="220"/>
      <c r="L26" s="129"/>
      <c r="M26" s="225"/>
      <c r="N26" s="263"/>
      <c r="O26" s="220"/>
      <c r="P26" s="225"/>
      <c r="Q26" s="279"/>
      <c r="R26" s="220">
        <v>4406</v>
      </c>
      <c r="S26" s="129"/>
      <c r="T26" s="137">
        <v>9206</v>
      </c>
      <c r="U26" s="39"/>
    </row>
    <row r="27" spans="1:21" s="9" customFormat="1" ht="15" customHeight="1" x14ac:dyDescent="0.2">
      <c r="A27" s="12"/>
      <c r="B27" s="116" t="s">
        <v>128</v>
      </c>
      <c r="C27" s="129"/>
      <c r="D27" s="129"/>
      <c r="E27" s="225"/>
      <c r="F27" s="263"/>
      <c r="G27" s="220"/>
      <c r="H27" s="129"/>
      <c r="I27" s="225"/>
      <c r="J27" s="279"/>
      <c r="K27" s="220"/>
      <c r="L27" s="129"/>
      <c r="M27" s="225"/>
      <c r="N27" s="263"/>
      <c r="O27" s="220"/>
      <c r="P27" s="225"/>
      <c r="Q27" s="279"/>
      <c r="R27" s="220">
        <v>-4672</v>
      </c>
      <c r="S27" s="129"/>
      <c r="T27" s="137">
        <v>-8341</v>
      </c>
      <c r="U27" s="39"/>
    </row>
    <row r="28" spans="1:21" s="9" customFormat="1" ht="15" customHeight="1" x14ac:dyDescent="0.2">
      <c r="A28" s="12"/>
      <c r="B28" s="117" t="s">
        <v>26</v>
      </c>
      <c r="C28" s="280"/>
      <c r="D28" s="280"/>
      <c r="E28" s="282"/>
      <c r="F28" s="263"/>
      <c r="G28" s="218"/>
      <c r="H28" s="280"/>
      <c r="I28" s="282"/>
      <c r="J28" s="279"/>
      <c r="K28" s="218"/>
      <c r="L28" s="280"/>
      <c r="M28" s="282"/>
      <c r="N28" s="263"/>
      <c r="O28" s="218"/>
      <c r="P28" s="282"/>
      <c r="Q28" s="279"/>
      <c r="R28" s="218">
        <v>-1064</v>
      </c>
      <c r="S28" s="280"/>
      <c r="T28" s="283">
        <v>-1171</v>
      </c>
      <c r="U28" s="39"/>
    </row>
    <row r="29" spans="1:21" s="9" customFormat="1" ht="15" customHeight="1" thickBot="1" x14ac:dyDescent="0.25">
      <c r="A29" s="12"/>
      <c r="B29" s="210" t="s">
        <v>154</v>
      </c>
      <c r="C29" s="290"/>
      <c r="D29" s="290"/>
      <c r="E29" s="291"/>
      <c r="F29" s="263"/>
      <c r="G29" s="292"/>
      <c r="H29" s="290"/>
      <c r="I29" s="291"/>
      <c r="J29" s="279"/>
      <c r="K29" s="292"/>
      <c r="L29" s="290"/>
      <c r="M29" s="291"/>
      <c r="N29" s="263"/>
      <c r="O29" s="292"/>
      <c r="P29" s="291"/>
      <c r="Q29" s="279"/>
      <c r="R29" s="288">
        <f>SUM(R24:R28)</f>
        <v>14247</v>
      </c>
      <c r="S29" s="290"/>
      <c r="T29" s="289">
        <f>SUM(T24:T28)</f>
        <v>27564</v>
      </c>
      <c r="U29" s="39"/>
    </row>
    <row r="30" spans="1:21" s="9" customFormat="1" ht="15" customHeight="1" x14ac:dyDescent="0.2">
      <c r="A30" s="12"/>
      <c r="B30" s="116" t="s">
        <v>150</v>
      </c>
      <c r="C30" s="129"/>
      <c r="D30" s="129"/>
      <c r="E30" s="225"/>
      <c r="F30" s="263"/>
      <c r="G30" s="220"/>
      <c r="H30" s="129"/>
      <c r="I30" s="225"/>
      <c r="J30" s="279"/>
      <c r="K30" s="220"/>
      <c r="L30" s="129"/>
      <c r="M30" s="225"/>
      <c r="N30" s="263"/>
      <c r="O30" s="220"/>
      <c r="P30" s="225"/>
      <c r="Q30" s="279"/>
      <c r="R30" s="220">
        <v>1297</v>
      </c>
      <c r="S30" s="129"/>
      <c r="T30" s="137">
        <v>2534</v>
      </c>
      <c r="U30" s="39"/>
    </row>
    <row r="31" spans="1:21" s="9" customFormat="1" ht="15" customHeight="1" x14ac:dyDescent="0.2">
      <c r="A31" s="12"/>
      <c r="B31" s="117" t="s">
        <v>151</v>
      </c>
      <c r="C31" s="280"/>
      <c r="D31" s="280"/>
      <c r="E31" s="282"/>
      <c r="F31" s="263"/>
      <c r="G31" s="218"/>
      <c r="H31" s="280"/>
      <c r="I31" s="282"/>
      <c r="J31" s="279"/>
      <c r="K31" s="218"/>
      <c r="L31" s="280"/>
      <c r="M31" s="282"/>
      <c r="N31" s="263"/>
      <c r="O31" s="218"/>
      <c r="P31" s="282"/>
      <c r="Q31" s="279"/>
      <c r="R31" s="218">
        <v>-1558</v>
      </c>
      <c r="S31" s="280"/>
      <c r="T31" s="283">
        <v>-1383</v>
      </c>
      <c r="U31" s="39"/>
    </row>
    <row r="32" spans="1:21" s="9" customFormat="1" ht="15" customHeight="1" thickBot="1" x14ac:dyDescent="0.25">
      <c r="A32" s="12"/>
      <c r="B32" s="210" t="s">
        <v>149</v>
      </c>
      <c r="C32" s="290"/>
      <c r="D32" s="290"/>
      <c r="E32" s="291"/>
      <c r="F32" s="263"/>
      <c r="G32" s="292"/>
      <c r="H32" s="290"/>
      <c r="I32" s="291"/>
      <c r="J32" s="279"/>
      <c r="K32" s="292"/>
      <c r="L32" s="290"/>
      <c r="M32" s="291"/>
      <c r="N32" s="263"/>
      <c r="O32" s="292"/>
      <c r="P32" s="291"/>
      <c r="Q32" s="279"/>
      <c r="R32" s="288">
        <f>SUM(R30:R31)</f>
        <v>-261</v>
      </c>
      <c r="S32" s="290"/>
      <c r="T32" s="289">
        <f>SUM(T30:T31)</f>
        <v>1151</v>
      </c>
      <c r="U32" s="39"/>
    </row>
    <row r="33" spans="1:21" s="9" customFormat="1" ht="15" customHeight="1" thickBot="1" x14ac:dyDescent="0.25">
      <c r="A33" s="12"/>
      <c r="B33" s="210" t="s">
        <v>74</v>
      </c>
      <c r="C33" s="290"/>
      <c r="D33" s="290"/>
      <c r="E33" s="291"/>
      <c r="F33" s="263"/>
      <c r="G33" s="292"/>
      <c r="H33" s="290"/>
      <c r="I33" s="291"/>
      <c r="J33" s="279"/>
      <c r="K33" s="292"/>
      <c r="L33" s="290"/>
      <c r="M33" s="291"/>
      <c r="N33" s="263"/>
      <c r="O33" s="292"/>
      <c r="P33" s="291"/>
      <c r="Q33" s="279"/>
      <c r="R33" s="288">
        <f>+R29+R32</f>
        <v>13986</v>
      </c>
      <c r="S33" s="290"/>
      <c r="T33" s="289">
        <f>+T29+T32</f>
        <v>28715</v>
      </c>
      <c r="U33" s="39"/>
    </row>
    <row r="34" spans="1:21" s="9" customFormat="1" ht="15" customHeight="1" x14ac:dyDescent="0.2">
      <c r="A34" s="12"/>
      <c r="B34" s="116" t="s">
        <v>27</v>
      </c>
      <c r="C34" s="129"/>
      <c r="D34" s="129"/>
      <c r="E34" s="225"/>
      <c r="F34" s="263"/>
      <c r="G34" s="220"/>
      <c r="H34" s="129"/>
      <c r="I34" s="225"/>
      <c r="J34" s="279"/>
      <c r="K34" s="220"/>
      <c r="L34" s="129"/>
      <c r="M34" s="225"/>
      <c r="N34" s="263"/>
      <c r="O34" s="220"/>
      <c r="P34" s="225"/>
      <c r="Q34" s="279"/>
      <c r="R34" s="220">
        <v>-3747</v>
      </c>
      <c r="S34" s="129"/>
      <c r="T34" s="137">
        <v>-8524</v>
      </c>
      <c r="U34" s="39"/>
    </row>
    <row r="35" spans="1:21" s="5" customFormat="1" ht="15" customHeight="1" thickBot="1" x14ac:dyDescent="0.25">
      <c r="A35" s="21"/>
      <c r="B35" s="122" t="s">
        <v>15</v>
      </c>
      <c r="C35" s="131"/>
      <c r="D35" s="131"/>
      <c r="E35" s="227"/>
      <c r="F35" s="264"/>
      <c r="G35" s="228"/>
      <c r="H35" s="131"/>
      <c r="I35" s="227"/>
      <c r="J35" s="287"/>
      <c r="K35" s="228"/>
      <c r="L35" s="131"/>
      <c r="M35" s="227"/>
      <c r="N35" s="264"/>
      <c r="O35" s="228"/>
      <c r="P35" s="227"/>
      <c r="Q35" s="287"/>
      <c r="R35" s="228">
        <f>SUM(R33:R34)</f>
        <v>10239</v>
      </c>
      <c r="S35" s="131"/>
      <c r="T35" s="139">
        <f>SUM(T33:T34)</f>
        <v>20191</v>
      </c>
      <c r="U35" s="40"/>
    </row>
    <row r="37" spans="1:21" x14ac:dyDescent="0.25">
      <c r="B37" s="9" t="s">
        <v>189</v>
      </c>
    </row>
  </sheetData>
  <mergeCells count="7">
    <mergeCell ref="R4:T4"/>
    <mergeCell ref="B1:K1"/>
    <mergeCell ref="G4:I4"/>
    <mergeCell ref="K4:M4"/>
    <mergeCell ref="O4:P4"/>
    <mergeCell ref="C4:E4"/>
    <mergeCell ref="B4:B6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D21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4" width="12.85546875" style="2" customWidth="1"/>
    <col min="5" max="16384" width="9.140625" style="2"/>
  </cols>
  <sheetData>
    <row r="1" spans="1:4" s="14" customFormat="1" ht="15.75" x14ac:dyDescent="0.25">
      <c r="B1" s="244" t="str">
        <f>'Table of contents'!C19</f>
        <v>Statement of Comprehensive Income for the Three Months Ended March 31, 2021 and 2020</v>
      </c>
      <c r="C1" s="27"/>
      <c r="D1" s="27"/>
    </row>
    <row r="2" spans="1:4" s="14" customFormat="1" ht="15.75" x14ac:dyDescent="0.25">
      <c r="B2" s="208" t="s">
        <v>87</v>
      </c>
      <c r="C2" s="27"/>
      <c r="D2" s="27"/>
    </row>
    <row r="3" spans="1:4" s="9" customFormat="1" ht="11.25" x14ac:dyDescent="0.2">
      <c r="A3" s="12"/>
      <c r="B3" s="23"/>
      <c r="C3" s="248"/>
      <c r="D3" s="248"/>
    </row>
    <row r="4" spans="1:4" s="9" customFormat="1" ht="12" thickBot="1" x14ac:dyDescent="0.25">
      <c r="A4" s="12"/>
      <c r="B4" s="119" t="s">
        <v>88</v>
      </c>
      <c r="C4" s="207" t="s">
        <v>178</v>
      </c>
      <c r="D4" s="207" t="s">
        <v>179</v>
      </c>
    </row>
    <row r="5" spans="1:4" s="9" customFormat="1" ht="15" customHeight="1" thickTop="1" thickBot="1" x14ac:dyDescent="0.25">
      <c r="A5" s="12"/>
      <c r="B5" s="256" t="s">
        <v>15</v>
      </c>
      <c r="C5" s="257">
        <v>10239</v>
      </c>
      <c r="D5" s="258">
        <v>20191</v>
      </c>
    </row>
    <row r="6" spans="1:4" s="9" customFormat="1" ht="15" customHeight="1" x14ac:dyDescent="0.2">
      <c r="A6" s="12"/>
      <c r="B6" s="116" t="s">
        <v>69</v>
      </c>
      <c r="C6" s="129">
        <v>37244</v>
      </c>
      <c r="D6" s="137">
        <v>-1964</v>
      </c>
    </row>
    <row r="7" spans="1:4" s="9" customFormat="1" ht="15" customHeight="1" x14ac:dyDescent="0.2">
      <c r="A7" s="12"/>
      <c r="B7" s="117" t="s">
        <v>159</v>
      </c>
      <c r="C7" s="129">
        <v>1008</v>
      </c>
      <c r="D7" s="138">
        <v>127</v>
      </c>
    </row>
    <row r="8" spans="1:4" s="9" customFormat="1" ht="15" customHeight="1" x14ac:dyDescent="0.2">
      <c r="A8" s="12"/>
      <c r="B8" s="117" t="s">
        <v>71</v>
      </c>
      <c r="C8" s="129">
        <v>1</v>
      </c>
      <c r="D8" s="138">
        <v>0</v>
      </c>
    </row>
    <row r="9" spans="1:4" s="28" customFormat="1" ht="25.15" customHeight="1" thickBot="1" x14ac:dyDescent="0.25">
      <c r="A9" s="29"/>
      <c r="B9" s="245" t="s">
        <v>72</v>
      </c>
      <c r="C9" s="213">
        <f>SUM(C6:C8)</f>
        <v>38253</v>
      </c>
      <c r="D9" s="215">
        <f>SUM(D6:D8)</f>
        <v>-1837</v>
      </c>
    </row>
    <row r="10" spans="1:4" s="9" customFormat="1" ht="24" customHeight="1" x14ac:dyDescent="0.2">
      <c r="A10" s="12"/>
      <c r="B10" s="246" t="s">
        <v>160</v>
      </c>
      <c r="C10" s="129">
        <v>-122</v>
      </c>
      <c r="D10" s="137">
        <v>-286</v>
      </c>
    </row>
    <row r="11" spans="1:4" s="9" customFormat="1" ht="15" customHeight="1" x14ac:dyDescent="0.2">
      <c r="A11" s="12"/>
      <c r="B11" s="116" t="s">
        <v>70</v>
      </c>
      <c r="C11" s="129">
        <v>-1764</v>
      </c>
      <c r="D11" s="137">
        <v>1124</v>
      </c>
    </row>
    <row r="12" spans="1:4" s="9" customFormat="1" ht="15" customHeight="1" thickBot="1" x14ac:dyDescent="0.25">
      <c r="A12" s="12"/>
      <c r="B12" s="210" t="s">
        <v>73</v>
      </c>
      <c r="C12" s="213">
        <f>SUM(C10:C11)</f>
        <v>-1886</v>
      </c>
      <c r="D12" s="215">
        <f>SUM(D10:D11)</f>
        <v>838</v>
      </c>
    </row>
    <row r="13" spans="1:4" s="9" customFormat="1" ht="15" customHeight="1" thickBot="1" x14ac:dyDescent="0.25">
      <c r="A13" s="12"/>
      <c r="B13" s="202" t="s">
        <v>153</v>
      </c>
      <c r="C13" s="229">
        <f>C9+C12</f>
        <v>36367</v>
      </c>
      <c r="D13" s="252">
        <f>D9+D12</f>
        <v>-999</v>
      </c>
    </row>
    <row r="14" spans="1:4" s="9" customFormat="1" ht="15" customHeight="1" thickBot="1" x14ac:dyDescent="0.25">
      <c r="A14" s="12"/>
      <c r="B14" s="247" t="s">
        <v>56</v>
      </c>
      <c r="C14" s="249">
        <f>C5+C13</f>
        <v>46606</v>
      </c>
      <c r="D14" s="251">
        <f>D5+D13</f>
        <v>19192</v>
      </c>
    </row>
    <row r="15" spans="1:4" s="28" customFormat="1" ht="15" customHeight="1" x14ac:dyDescent="0.2">
      <c r="A15" s="29"/>
      <c r="B15" s="116" t="s">
        <v>155</v>
      </c>
      <c r="C15" s="250">
        <f>C14-C16</f>
        <v>46535</v>
      </c>
      <c r="D15" s="253">
        <f>D14-D16</f>
        <v>19158</v>
      </c>
    </row>
    <row r="16" spans="1:4" s="9" customFormat="1" ht="15" customHeight="1" x14ac:dyDescent="0.2">
      <c r="A16" s="12"/>
      <c r="B16" s="117" t="s">
        <v>156</v>
      </c>
      <c r="C16" s="130">
        <v>71</v>
      </c>
      <c r="D16" s="138">
        <v>34</v>
      </c>
    </row>
    <row r="17" spans="1:4" s="9" customFormat="1" ht="11.25" x14ac:dyDescent="0.2">
      <c r="A17" s="12"/>
      <c r="B17" s="22"/>
      <c r="C17" s="30"/>
      <c r="D17" s="30"/>
    </row>
    <row r="20" spans="1:4" x14ac:dyDescent="0.2">
      <c r="C20" s="300"/>
    </row>
    <row r="21" spans="1:4" x14ac:dyDescent="0.2">
      <c r="C21" s="300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52" t="s">
        <v>1</v>
      </c>
    </row>
    <row r="10" spans="2:11" ht="18" x14ac:dyDescent="0.25">
      <c r="B10" s="53" t="s">
        <v>3</v>
      </c>
      <c r="C10" s="47"/>
      <c r="D10" s="47"/>
      <c r="E10" s="47"/>
      <c r="F10" s="47"/>
    </row>
    <row r="11" spans="2:11" ht="18" x14ac:dyDescent="0.25">
      <c r="B11" s="53" t="s">
        <v>2</v>
      </c>
      <c r="C11" s="47"/>
      <c r="D11" s="47"/>
      <c r="E11" s="47"/>
      <c r="F11" s="47"/>
    </row>
    <row r="12" spans="2:11" ht="18" x14ac:dyDescent="0.25">
      <c r="B12" s="53" t="s">
        <v>58</v>
      </c>
      <c r="C12" s="47"/>
      <c r="D12" s="47"/>
      <c r="E12" s="47"/>
      <c r="F12" s="47"/>
    </row>
    <row r="13" spans="2:11" x14ac:dyDescent="0.2">
      <c r="B13" s="47"/>
      <c r="C13" s="47"/>
      <c r="D13" s="47"/>
      <c r="E13" s="47"/>
      <c r="F13" s="47"/>
    </row>
    <row r="14" spans="2:11" ht="18" x14ac:dyDescent="0.25">
      <c r="B14" s="53"/>
      <c r="C14" s="47"/>
      <c r="D14" s="47"/>
      <c r="E14" s="47"/>
      <c r="F14" s="47"/>
    </row>
    <row r="15" spans="2:11" ht="18" x14ac:dyDescent="0.25">
      <c r="B15" s="53"/>
      <c r="C15" s="47"/>
      <c r="D15" s="47"/>
      <c r="E15" s="47"/>
      <c r="F15" s="47"/>
    </row>
    <row r="16" spans="2:11" ht="18" x14ac:dyDescent="0.25">
      <c r="B16" s="53" t="s">
        <v>57</v>
      </c>
      <c r="C16" s="53" t="s">
        <v>5</v>
      </c>
      <c r="D16" s="47"/>
      <c r="E16" s="47"/>
      <c r="F16" s="47"/>
    </row>
    <row r="17" spans="2:6" ht="18" x14ac:dyDescent="0.25">
      <c r="B17" s="53" t="s">
        <v>6</v>
      </c>
      <c r="C17" s="53" t="s">
        <v>7</v>
      </c>
      <c r="D17" s="47"/>
      <c r="E17" s="47"/>
      <c r="F17" s="47"/>
    </row>
    <row r="18" spans="2:6" ht="18" x14ac:dyDescent="0.25">
      <c r="B18" s="53" t="s">
        <v>8</v>
      </c>
      <c r="C18" s="54" t="s">
        <v>9</v>
      </c>
      <c r="D18" s="47"/>
      <c r="E18" s="47"/>
      <c r="F18" s="47"/>
    </row>
    <row r="19" spans="2:6" x14ac:dyDescent="0.2">
      <c r="B19" s="47"/>
      <c r="C19" s="47"/>
      <c r="D19" s="47"/>
      <c r="E19" s="47"/>
      <c r="F19" s="47"/>
    </row>
    <row r="20" spans="2:6" ht="18" x14ac:dyDescent="0.25">
      <c r="B20" s="53" t="s">
        <v>4</v>
      </c>
      <c r="C20" s="47"/>
      <c r="D20" s="47"/>
      <c r="E20" s="47"/>
      <c r="F20" s="47"/>
    </row>
    <row r="21" spans="2:6" x14ac:dyDescent="0.2">
      <c r="B21" s="47"/>
      <c r="C21" s="47"/>
      <c r="D21" s="47"/>
      <c r="E21" s="47"/>
      <c r="F21" s="47"/>
    </row>
    <row r="22" spans="2:6" x14ac:dyDescent="0.2">
      <c r="B22" s="47"/>
      <c r="C22" s="47"/>
      <c r="D22" s="47"/>
      <c r="E22" s="47"/>
      <c r="F22" s="47"/>
    </row>
    <row r="23" spans="2:6" x14ac:dyDescent="0.2">
      <c r="B23" s="47"/>
      <c r="C23" s="47"/>
      <c r="D23" s="47"/>
      <c r="E23" s="47"/>
      <c r="F23" s="47"/>
    </row>
    <row r="24" spans="2:6" x14ac:dyDescent="0.2">
      <c r="B24" s="47"/>
      <c r="C24" s="47"/>
      <c r="D24" s="47"/>
      <c r="E24" s="47"/>
      <c r="F24" s="47"/>
    </row>
    <row r="25" spans="2:6" x14ac:dyDescent="0.2">
      <c r="B25" s="47"/>
      <c r="C25" s="47"/>
      <c r="D25" s="47"/>
      <c r="E25" s="47"/>
      <c r="F25" s="47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&amp;L&amp;O     &amp;G</oddHeader>
    <oddFooter>&amp;L&amp;"Arial,Standard"&amp;K011F3D© 2021 Software AG. All rights reserved.&amp;C&amp;"Arial,Standard"&amp;K011F3D&amp;P</oddFooter>
  </headerFooter>
  <customProperties>
    <customPr name="_pios_id" r:id="rId3"/>
  </customPropertie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2021-04-22T07:55:42Z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