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DieseArbeitsmappe" defaultThemeVersion="124226"/>
  <xr:revisionPtr revIDLastSave="0" documentId="13_ncr:1_{4B2F5312-64BA-4854-A86F-47C1B9354806}" xr6:coauthVersionLast="44" xr6:coauthVersionMax="44" xr10:uidLastSave="{00000000-0000-0000-0000-000000000000}"/>
  <bookViews>
    <workbookView xWindow="-110" yWindow="-110" windowWidth="19420" windowHeight="10420" tabRatio="932" xr2:uid="{00000000-000D-0000-FFFF-FFFF00000000}"/>
  </bookViews>
  <sheets>
    <sheet name="Front page" sheetId="1" r:id="rId1"/>
    <sheet name="Table of contents" sheetId="11" r:id="rId2"/>
    <sheet name="Key Figures" sheetId="27" r:id="rId3"/>
    <sheet name="Income Statement" sheetId="4" r:id="rId4"/>
    <sheet name="Balance Sheet" sheetId="26" r:id="rId5"/>
    <sheet name="Statement of Cash Flows" sheetId="10" r:id="rId6"/>
    <sheet name="Segment Report quarter" sheetId="17" r:id="rId7"/>
    <sheet name="Segment DBP-IoT split quarter" sheetId="24" r:id="rId8"/>
    <sheet name="Comp. Income" sheetId="14" r:id="rId9"/>
    <sheet name="IR Contact" sheetId="5" r:id="rId10"/>
    <sheet name="Back Banner" sheetId="20" r:id="rId11"/>
  </sheets>
  <definedNames>
    <definedName name="_xlnm.Print_Area" localSheetId="4">'Balance Sheet'!$A$1:$E$54</definedName>
    <definedName name="_xlnm.Print_Area" localSheetId="8">'Comp. Income'!$A$1:$D$17</definedName>
    <definedName name="_xlnm.Print_Area" localSheetId="0">'Front page'!$A$1:$H$23</definedName>
    <definedName name="_xlnm.Print_Area" localSheetId="3">'Income Statement'!$A$1:$E$33</definedName>
    <definedName name="_xlnm.Print_Area" localSheetId="7">'Segment DBP-IoT split quarter'!$A$1:$M$22</definedName>
    <definedName name="_xlnm.Print_Area" localSheetId="1">'Table of contents'!$A$1:$J$23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7" l="1"/>
  <c r="E33" i="27" l="1"/>
  <c r="E37" i="27"/>
  <c r="E38" i="27"/>
  <c r="E39" i="27"/>
  <c r="E42" i="27"/>
  <c r="C20" i="17" l="1"/>
  <c r="D22" i="4" l="1"/>
  <c r="D10" i="4"/>
  <c r="D12" i="4" s="1"/>
  <c r="D19" i="4" s="1"/>
  <c r="D51" i="26"/>
  <c r="D53" i="26" s="1"/>
  <c r="D44" i="26"/>
  <c r="D34" i="26"/>
  <c r="D22" i="26"/>
  <c r="D12" i="26"/>
  <c r="D23" i="4" l="1"/>
  <c r="D25" i="4" s="1"/>
  <c r="D26" i="4" s="1"/>
  <c r="D28" i="4" s="1"/>
  <c r="D29" i="4"/>
  <c r="D23" i="26"/>
  <c r="D54" i="26"/>
  <c r="D12" i="14" l="1"/>
  <c r="C12" i="14"/>
  <c r="L20" i="24" l="1"/>
  <c r="K20" i="24"/>
  <c r="L17" i="24"/>
  <c r="K17" i="24"/>
  <c r="L14" i="24"/>
  <c r="K14" i="24"/>
  <c r="L12" i="24"/>
  <c r="K12" i="24"/>
  <c r="L11" i="24"/>
  <c r="K11" i="24"/>
  <c r="L9" i="24"/>
  <c r="K9" i="24"/>
  <c r="L8" i="24"/>
  <c r="K8" i="24"/>
  <c r="L7" i="24"/>
  <c r="K7" i="24"/>
  <c r="E20" i="4" l="1"/>
  <c r="T29" i="17" l="1"/>
  <c r="R29" i="17"/>
  <c r="C34" i="26" l="1"/>
  <c r="C12" i="26"/>
  <c r="E17" i="4" l="1"/>
  <c r="E16" i="4"/>
  <c r="C22" i="4" l="1"/>
  <c r="D9" i="14" l="1"/>
  <c r="M20" i="24"/>
  <c r="M17" i="24"/>
  <c r="M14" i="24"/>
  <c r="M12" i="24"/>
  <c r="I12" i="24" s="1"/>
  <c r="M11" i="24"/>
  <c r="I11" i="24" s="1"/>
  <c r="M8" i="24"/>
  <c r="I8" i="24" s="1"/>
  <c r="M9" i="24"/>
  <c r="I9" i="24" s="1"/>
  <c r="M7" i="24"/>
  <c r="I7" i="24" s="1"/>
  <c r="E10" i="24"/>
  <c r="E13" i="24" s="1"/>
  <c r="I10" i="17"/>
  <c r="I13" i="17" s="1"/>
  <c r="I15" i="17" s="1"/>
  <c r="I18" i="17" s="1"/>
  <c r="I21" i="17" s="1"/>
  <c r="E10" i="17"/>
  <c r="E13" i="17" s="1"/>
  <c r="E15" i="17" s="1"/>
  <c r="E18" i="17" s="1"/>
  <c r="E21" i="17" s="1"/>
  <c r="D24" i="10"/>
  <c r="D16" i="10"/>
  <c r="D38" i="10" s="1"/>
  <c r="C9" i="14"/>
  <c r="H12" i="24"/>
  <c r="G12" i="24"/>
  <c r="H11" i="24"/>
  <c r="G11" i="24"/>
  <c r="D10" i="24"/>
  <c r="D13" i="24" s="1"/>
  <c r="C10" i="24"/>
  <c r="C13" i="24" s="1"/>
  <c r="H9" i="24"/>
  <c r="G9" i="24"/>
  <c r="H8" i="24"/>
  <c r="G8" i="24"/>
  <c r="G7" i="24"/>
  <c r="T20" i="17"/>
  <c r="R20" i="17"/>
  <c r="T17" i="17"/>
  <c r="R17" i="17"/>
  <c r="T14" i="17"/>
  <c r="T12" i="17"/>
  <c r="S12" i="17"/>
  <c r="R12" i="17"/>
  <c r="T11" i="17"/>
  <c r="S11" i="17"/>
  <c r="R11" i="17"/>
  <c r="P10" i="17"/>
  <c r="P13" i="17" s="1"/>
  <c r="P15" i="17" s="1"/>
  <c r="P18" i="17" s="1"/>
  <c r="P21" i="17" s="1"/>
  <c r="O10" i="17"/>
  <c r="O13" i="17" s="1"/>
  <c r="M10" i="17"/>
  <c r="M13" i="17" s="1"/>
  <c r="M15" i="17" s="1"/>
  <c r="M18" i="17" s="1"/>
  <c r="M21" i="17" s="1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H10" i="17"/>
  <c r="H13" i="17" s="1"/>
  <c r="H15" i="17" s="1"/>
  <c r="H18" i="17" s="1"/>
  <c r="H21" i="17" s="1"/>
  <c r="G10" i="17"/>
  <c r="G13" i="17" s="1"/>
  <c r="G15" i="17" s="1"/>
  <c r="G18" i="17" s="1"/>
  <c r="G21" i="17" s="1"/>
  <c r="D10" i="17"/>
  <c r="D13" i="17" s="1"/>
  <c r="D15" i="17" s="1"/>
  <c r="D18" i="17" s="1"/>
  <c r="D21" i="17" s="1"/>
  <c r="C10" i="17"/>
  <c r="C13" i="17" s="1"/>
  <c r="C15" i="17" s="1"/>
  <c r="C18" i="17" s="1"/>
  <c r="C21" i="17" s="1"/>
  <c r="T9" i="17"/>
  <c r="S9" i="17"/>
  <c r="R9" i="17"/>
  <c r="T8" i="17"/>
  <c r="S8" i="17"/>
  <c r="R8" i="17"/>
  <c r="T7" i="17"/>
  <c r="S7" i="17"/>
  <c r="R7" i="17"/>
  <c r="D31" i="10"/>
  <c r="C34" i="10"/>
  <c r="C36" i="10" s="1"/>
  <c r="C31" i="10"/>
  <c r="C24" i="10"/>
  <c r="C16" i="10"/>
  <c r="C38" i="10" s="1"/>
  <c r="C10" i="4"/>
  <c r="C12" i="4" s="1"/>
  <c r="C19" i="4" s="1"/>
  <c r="D34" i="10" l="1"/>
  <c r="D36" i="10" s="1"/>
  <c r="S10" i="17"/>
  <c r="S13" i="17" s="1"/>
  <c r="R10" i="17"/>
  <c r="R13" i="17" s="1"/>
  <c r="D13" i="14"/>
  <c r="D14" i="14" s="1"/>
  <c r="D15" i="14" s="1"/>
  <c r="L10" i="24"/>
  <c r="L13" i="24" s="1"/>
  <c r="L15" i="24" s="1"/>
  <c r="L18" i="24" s="1"/>
  <c r="L21" i="24" s="1"/>
  <c r="H7" i="24"/>
  <c r="H10" i="24" s="1"/>
  <c r="H13" i="24" s="1"/>
  <c r="K10" i="24"/>
  <c r="K13" i="24" s="1"/>
  <c r="K15" i="24" s="1"/>
  <c r="K18" i="24" s="1"/>
  <c r="K21" i="24" s="1"/>
  <c r="M10" i="24"/>
  <c r="M13" i="24" s="1"/>
  <c r="M15" i="24" s="1"/>
  <c r="M18" i="24" s="1"/>
  <c r="M21" i="24" s="1"/>
  <c r="T10" i="17"/>
  <c r="T13" i="17" s="1"/>
  <c r="T15" i="17" s="1"/>
  <c r="T18" i="17" s="1"/>
  <c r="T21" i="17" s="1"/>
  <c r="T26" i="17" s="1"/>
  <c r="G10" i="24"/>
  <c r="G13" i="24" s="1"/>
  <c r="I10" i="24"/>
  <c r="I13" i="24" s="1"/>
  <c r="T30" i="17" l="1"/>
  <c r="T32" i="17" s="1"/>
  <c r="C23" i="4"/>
  <c r="C25" i="4" s="1"/>
  <c r="C26" i="4" s="1"/>
  <c r="E22" i="4"/>
  <c r="C28" i="4" l="1"/>
  <c r="C29" i="4"/>
  <c r="E24" i="4" l="1"/>
  <c r="E21" i="4"/>
  <c r="E18" i="4"/>
  <c r="E15" i="4"/>
  <c r="E14" i="4"/>
  <c r="E13" i="4"/>
  <c r="E11" i="4"/>
  <c r="E10" i="4"/>
  <c r="E9" i="4"/>
  <c r="E8" i="4"/>
  <c r="E7" i="4"/>
  <c r="E6" i="4"/>
  <c r="E5" i="4"/>
  <c r="E12" i="4" l="1"/>
  <c r="E19" i="4" l="1"/>
  <c r="E23" i="4" l="1"/>
  <c r="E25" i="4" l="1"/>
  <c r="E28" i="4" l="1"/>
  <c r="E29" i="4"/>
  <c r="E26" i="4"/>
  <c r="C13" i="14" l="1"/>
  <c r="C14" i="14" s="1"/>
  <c r="C15" i="14" s="1"/>
  <c r="C51" i="26"/>
  <c r="C53" i="26" s="1"/>
  <c r="C44" i="26"/>
  <c r="C22" i="26"/>
  <c r="C23" i="26" l="1"/>
  <c r="C54" i="26"/>
  <c r="B1" i="26" l="1"/>
  <c r="B1" i="24" l="1"/>
  <c r="B1" i="14" l="1"/>
  <c r="B1" i="17"/>
  <c r="B1" i="10"/>
  <c r="B1" i="4"/>
  <c r="O15" i="17" l="1"/>
  <c r="O18" i="17" s="1"/>
  <c r="O21" i="17" s="1"/>
  <c r="R14" i="17"/>
  <c r="R15" i="17" s="1"/>
  <c r="R18" i="17" s="1"/>
  <c r="R21" i="17" s="1"/>
  <c r="R26" i="17" s="1"/>
  <c r="R30" i="17" s="1"/>
  <c r="R32" i="17" s="1"/>
</calcChain>
</file>

<file path=xl/sharedStrings.xml><?xml version="1.0" encoding="utf-8"?>
<sst xmlns="http://schemas.openxmlformats.org/spreadsheetml/2006/main" count="320" uniqueCount="205">
  <si>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</si>
  <si>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</si>
  <si>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</si>
  <si>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</si>
  <si>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</si>
  <si>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</si>
  <si>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</si>
  <si>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</si>
  <si>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</si>
  <si>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</si>
  <si>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</si>
  <si>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</si>
  <si>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</si>
  <si>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</si>
  <si>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Other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</si>
  <si>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</si>
  <si>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</si>
  <si>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</si>
  <si>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</si>
  <si>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</si>
  <si>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</si>
  <si>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</si>
  <si>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</si>
  <si>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</si>
  <si>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</si>
  <si>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</si>
  <si>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</si>
  <si>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</si>
  <si>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</si>
  <si>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Thereof attributable to shareholders of Software AG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</si>
  <si>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</si>
  <si>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</si>
  <si>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</si>
  <si>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</si>
  <si>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</si>
  <si>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</si>
  <si>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</si>
  <si>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</si>
  <si>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</si>
  <si>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</si>
  <si>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</si>
  <si>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</si>
  <si>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</si>
  <si>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</si>
  <si>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</si>
  <si>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</si>
  <si>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</si>
  <si>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</si>
  <si>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</si>
  <si>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</si>
  <si>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Proceeds from the sale of property, plant and equipment/intangible assets</t>
  </si>
  <si>
    <t>Purchase of property, plant and equipment/intangible assets</t>
  </si>
  <si>
    <t>Net change in cash and cash equivalents</t>
  </si>
  <si>
    <t>Reconciliation</t>
  </si>
  <si>
    <t>Cost of sales</t>
  </si>
  <si>
    <t>Segment contribution</t>
  </si>
  <si>
    <t>Attributable to shareholders of Software AG</t>
  </si>
  <si>
    <t>Non-controlling interests</t>
  </si>
  <si>
    <t>Other comprehensive income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</si>
  <si>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</si>
  <si>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</si>
  <si>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</si>
  <si>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</si>
  <si>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</si>
  <si>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</si>
  <si>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</si>
  <si>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</si>
  <si>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</si>
  <si>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</si>
  <si>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</si>
  <si>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</si>
  <si>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</si>
  <si>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</si>
  <si>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</si>
  <si>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</si>
  <si>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</si>
  <si>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</si>
  <si>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</si>
  <si>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</si>
  <si>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Earnings before income taxes</t>
  </si>
  <si>
    <t>Income tax receivables</t>
  </si>
  <si>
    <t>Deferred tax receivables</t>
  </si>
  <si>
    <t>Other non-financial liabilities</t>
  </si>
  <si>
    <t>Income tax liabilities</t>
  </si>
  <si>
    <t>Provisions for pensions and similar obligations</t>
  </si>
  <si>
    <t>Net financial income/expense</t>
  </si>
  <si>
    <t>Other non-cash income/expense</t>
  </si>
  <si>
    <t>Changes in receivables and other assets</t>
  </si>
  <si>
    <t>Income taxes paid/received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</si>
  <si>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</si>
  <si>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</si>
  <si>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</si>
  <si>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</si>
  <si>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(IFRS, unaudited)</t>
  </si>
  <si>
    <t>in € thousands</t>
  </si>
  <si>
    <t>Earnings per share (€, basic)</t>
  </si>
  <si>
    <t>Earnings per share (€, diluted)</t>
  </si>
  <si>
    <t>Assets (in € thousands)</t>
  </si>
  <si>
    <t>Total Assets</t>
  </si>
  <si>
    <t>Total Equity and Liabilities</t>
  </si>
  <si>
    <t>A&amp;N</t>
  </si>
  <si>
    <t>Table of Contents</t>
  </si>
  <si>
    <t>in € millions</t>
  </si>
  <si>
    <t>(unless otherwise stated)</t>
  </si>
  <si>
    <t>Employees (FTE)</t>
  </si>
  <si>
    <t>Net income (non-IFRS)</t>
  </si>
  <si>
    <t>Operating EBITA (non-IFRS)</t>
  </si>
  <si>
    <t>Equity and Liabilities (in € thousands)</t>
  </si>
  <si>
    <t>Repayment of non-current financial liabilities</t>
  </si>
  <si>
    <t>Segment earnings</t>
  </si>
  <si>
    <t>p. 7</t>
  </si>
  <si>
    <t>Dividends paid</t>
  </si>
  <si>
    <t xml:space="preserve">                                                      </t>
  </si>
  <si>
    <t xml:space="preserve">             </t>
  </si>
  <si>
    <t>Net cash</t>
  </si>
  <si>
    <t xml:space="preserve">as stated </t>
  </si>
  <si>
    <t>SaaS</t>
  </si>
  <si>
    <t>DBP (incl. Cloud &amp; IoT)</t>
  </si>
  <si>
    <t xml:space="preserve">at constant
currency </t>
  </si>
  <si>
    <t>DBP (Cloud &amp; IoT)</t>
  </si>
  <si>
    <t>DBP (excl. Cloud &amp; IoT)</t>
  </si>
  <si>
    <t>Change in cash and cash equivalents from currency translation</t>
  </si>
  <si>
    <t>Cash and cash equivalents at beginning of period</t>
  </si>
  <si>
    <t>Software AG</t>
  </si>
  <si>
    <t>Operating cash flow</t>
  </si>
  <si>
    <t>Free cash flow</t>
  </si>
  <si>
    <t>Because the figures in this report are stated in accordance with commercial rounding principles, totals and percentages may not always be exact.</t>
  </si>
  <si>
    <t>Trade and other receivables</t>
  </si>
  <si>
    <t>Trade and other payables</t>
  </si>
  <si>
    <t>Payments for acquisitions, net</t>
  </si>
  <si>
    <t>Net cash flow from operating activities</t>
  </si>
  <si>
    <t>+/- as %</t>
  </si>
  <si>
    <t xml:space="preserve">+/- as % </t>
  </si>
  <si>
    <t>Net cash flow from investing activities</t>
  </si>
  <si>
    <t>Net cash flow from financing activities</t>
  </si>
  <si>
    <t>Cash and cash equivalents at end of period</t>
  </si>
  <si>
    <t>as stated</t>
  </si>
  <si>
    <t>Repayments of lease liabilities</t>
  </si>
  <si>
    <r>
      <t>Earnings per share (non-IFRS)</t>
    </r>
    <r>
      <rPr>
        <b/>
        <vertAlign val="superscript"/>
        <sz val="8"/>
        <color rgb="FF0899CC"/>
        <rFont val="Arial"/>
        <family val="2"/>
      </rPr>
      <t>2</t>
    </r>
  </si>
  <si>
    <t>Professional Services</t>
  </si>
  <si>
    <t>Payments for the settlement of share based payment rights with a choice of settlement</t>
  </si>
  <si>
    <t>Use of treasury shares</t>
  </si>
  <si>
    <t>Dec. 31, 2019</t>
  </si>
  <si>
    <t>Contract liabilities / Deferred income</t>
  </si>
  <si>
    <t xml:space="preserve">Other income </t>
  </si>
  <si>
    <t>Other expense</t>
  </si>
  <si>
    <t>Operating profit</t>
  </si>
  <si>
    <t>Finance income</t>
  </si>
  <si>
    <t>Finance cost</t>
  </si>
  <si>
    <t>Finance income, net</t>
  </si>
  <si>
    <t>Assets held for sale</t>
  </si>
  <si>
    <t>Liabilities from assets held for sale</t>
  </si>
  <si>
    <t>Net profit/(loss) from cash flow hedges</t>
  </si>
  <si>
    <t>Net profit/(loss) from equity instruments designated to measurement at fair value through other comprehensive income</t>
  </si>
  <si>
    <t>Proceeds/payments for current financial liabilities</t>
  </si>
  <si>
    <t>New non-current financial liabilities</t>
  </si>
  <si>
    <t>Change in cash and cash equivalents</t>
  </si>
  <si>
    <t>Q1 / 2020</t>
  </si>
  <si>
    <t>Consolidated Income Statement for the First Quarter 2020 and 2019</t>
  </si>
  <si>
    <t>Consolidated Balance Sheet as of March 31, 2020 and December 31, 2019</t>
  </si>
  <si>
    <t>Consolidated Statement of Cash Flows for the First Quarter 2020 and 2019</t>
  </si>
  <si>
    <t>Segment Report for the First Quarter 2020 and 2019</t>
  </si>
  <si>
    <t>Segment DBP with Revenue Split for the First Quarter 2020 and 2019</t>
  </si>
  <si>
    <t>Statement of Comprehensive Income for the First Quarter 2020 and 2019</t>
  </si>
  <si>
    <t xml:space="preserve">Q1 2020
 (as stated) </t>
  </si>
  <si>
    <t>Mar. 31, 2020</t>
  </si>
  <si>
    <t>Q1 2019
(as stated)</t>
  </si>
  <si>
    <t>Q1 2020</t>
  </si>
  <si>
    <t>Q1 2019</t>
  </si>
  <si>
    <r>
      <t>+/- in % acc</t>
    </r>
    <r>
      <rPr>
        <b/>
        <vertAlign val="superscript"/>
        <sz val="8"/>
        <color rgb="FF000000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</si>
  <si>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  Based on weighted average shares outstanding (basic)  Q1 2020: 74.0 mn / Q1 2019: 74.0 mn</t>
    </r>
  </si>
  <si>
    <t>April 23, 2020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</si>
  <si>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  Bookings according to 2020 definition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</si>
  <si>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ARR = annual recurring revenue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</si>
  <si>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acc = at constant currency</t>
    </r>
  </si>
  <si>
    <t xml:space="preserve">    thereof   Germany</t>
  </si>
  <si>
    <t xml:space="preserve">    thereof R&amp;D</t>
  </si>
  <si>
    <t xml:space="preserve">Employees </t>
  </si>
  <si>
    <t>Cash Flow</t>
  </si>
  <si>
    <t xml:space="preserve">   Segment margin</t>
  </si>
  <si>
    <t>Adabas &amp; Natural segment earnings</t>
  </si>
  <si>
    <t xml:space="preserve">    Segment margin</t>
  </si>
  <si>
    <t>DBP (incl. Cloud &amp; IoT) segment earnings</t>
  </si>
  <si>
    <t xml:space="preserve">    as % of revenue</t>
  </si>
  <si>
    <t>46.7</t>
  </si>
  <si>
    <t>46.0</t>
  </si>
  <si>
    <t>Professional Services Revenue</t>
  </si>
  <si>
    <t xml:space="preserve">   thereof Adabas &amp; Natural</t>
  </si>
  <si>
    <t xml:space="preserve">   thereof DBP (incl. Cloud &amp; IoT)</t>
  </si>
  <si>
    <t>154.5</t>
  </si>
  <si>
    <t>160.9</t>
  </si>
  <si>
    <t>Product Revenue</t>
  </si>
  <si>
    <t>Revenue Group</t>
  </si>
  <si>
    <t>P&amp;L</t>
  </si>
  <si>
    <r>
      <t>ARR  DBP (incl. Cloud &amp; IoT)</t>
    </r>
    <r>
      <rPr>
        <vertAlign val="superscript"/>
        <sz val="8"/>
        <color theme="1"/>
        <rFont val="Arial"/>
        <family val="2"/>
      </rPr>
      <t>3</t>
    </r>
  </si>
  <si>
    <r>
      <t>ARR  Group</t>
    </r>
    <r>
      <rPr>
        <b/>
        <vertAlign val="superscript"/>
        <sz val="8"/>
        <color rgb="FF0899CC"/>
        <rFont val="Arial"/>
        <family val="2"/>
      </rPr>
      <t>3</t>
    </r>
    <r>
      <rPr>
        <b/>
        <sz val="8"/>
        <color rgb="FF0899CC"/>
        <rFont val="Arial"/>
        <family val="2"/>
      </rPr>
      <t xml:space="preserve"> (as of March 31)</t>
    </r>
  </si>
  <si>
    <r>
      <t>Bookings Adabas &amp; Natural</t>
    </r>
    <r>
      <rPr>
        <vertAlign val="superscript"/>
        <sz val="8"/>
        <color theme="1"/>
        <rFont val="Arial"/>
        <family val="2"/>
      </rPr>
      <t>4</t>
    </r>
  </si>
  <si>
    <t>58.1</t>
  </si>
  <si>
    <r>
      <t>Bookings DBP (incl. Cloud &amp; IoT)</t>
    </r>
    <r>
      <rPr>
        <vertAlign val="superscript"/>
        <sz val="8"/>
        <color theme="1"/>
        <rFont val="Arial"/>
        <family val="2"/>
      </rPr>
      <t>4</t>
    </r>
  </si>
  <si>
    <r>
      <t xml:space="preserve">   Thereof Subscription and SaaS</t>
    </r>
    <r>
      <rPr>
        <vertAlign val="superscript"/>
        <sz val="8"/>
        <color theme="1"/>
        <rFont val="Arial"/>
        <family val="2"/>
      </rPr>
      <t>4</t>
    </r>
  </si>
  <si>
    <t>70.4</t>
  </si>
  <si>
    <t>90.1</t>
  </si>
  <si>
    <r>
      <t>Bookings Group</t>
    </r>
    <r>
      <rPr>
        <b/>
        <vertAlign val="superscript"/>
        <sz val="8"/>
        <color rgb="FF0899CC"/>
        <rFont val="Arial"/>
        <family val="2"/>
      </rPr>
      <t>4</t>
    </r>
  </si>
  <si>
    <t>Leading Indicators</t>
  </si>
  <si>
    <t xml:space="preserve">Key Figures as of the First Quarter and as of March 31, 2020 and December 31,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</si>
</sst>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MS Sans Serif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45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vertAlign val="superscript"/>
      <sz val="8"/>
      <color rgb="FF0899CC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899CC"/>
      <name val="Arial"/>
      <family val="2"/>
    </font>
    <font>
      <b/>
      <sz val="12"/>
      <color rgb="FF000000"/>
      <name val="Arial"/>
      <family val="2"/>
    </font>
    <font>
      <b/>
      <i/>
      <sz val="1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E5F8FF"/>
        <bgColor indexed="64"/>
      </patternFill>
    </fill>
  </fills>
  <borders count="72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medium">
        <color auto="1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medium">
        <color auto="1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 style="medium">
        <color rgb="FF0899CC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 style="medium">
        <color rgb="FF0899CC"/>
      </top>
      <bottom style="medium">
        <color rgb="FF0899CC"/>
      </bottom>
      <diagonal/>
    </border>
    <border>
      <left/>
      <right/>
      <top/>
      <bottom style="medium">
        <color indexed="64"/>
      </bottom>
      <diagonal/>
    </border>
    <border>
      <left style="thick">
        <color rgb="FFFFFFFF"/>
      </left>
      <right/>
      <top/>
      <bottom style="medium">
        <color indexed="64"/>
      </bottom>
      <diagonal/>
    </border>
    <border>
      <left/>
      <right style="thick">
        <color rgb="FFFFFFFF"/>
      </right>
      <top style="thin">
        <color auto="1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/>
      <top/>
      <bottom style="medium">
        <color rgb="FF0899CC"/>
      </bottom>
      <diagonal/>
    </border>
    <border>
      <left/>
      <right style="thick">
        <color rgb="FFFFFFFF"/>
      </right>
      <top/>
      <bottom style="medium">
        <color rgb="FF0899CC"/>
      </bottom>
      <diagonal/>
    </border>
    <border>
      <left/>
      <right style="thick">
        <color rgb="FFFFFFFF"/>
      </right>
      <top style="thin">
        <color theme="1"/>
      </top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/>
      <diagonal/>
    </border>
    <border>
      <left/>
      <right/>
      <top style="medium">
        <color auto="1"/>
      </top>
      <bottom style="medium">
        <color rgb="FF0899CC"/>
      </bottom>
      <diagonal/>
    </border>
  </borders>
  <cellStyleXfs count="97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/>
    <xf numFmtId="0" fontId="2" fillId="0" borderId="0"/>
    <xf numFmtId="0" fontId="3" fillId="0" borderId="0"/>
    <xf numFmtId="167" fontId="2" fillId="4" borderId="37"/>
    <xf numFmtId="49" fontId="29" fillId="5" borderId="38">
      <alignment horizontal="right"/>
    </xf>
    <xf numFmtId="0" fontId="2" fillId="0" borderId="0"/>
    <xf numFmtId="168" fontId="2" fillId="0" borderId="0">
      <alignment vertical="center"/>
    </xf>
    <xf numFmtId="0" fontId="13" fillId="6" borderId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8" fillId="10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4" borderId="0" applyNumberFormat="0" applyBorder="0" applyAlignment="0" applyProtection="0"/>
    <xf numFmtId="0" fontId="41" fillId="27" borderId="41" applyNumberFormat="0" applyAlignment="0" applyProtection="0"/>
    <xf numFmtId="0" fontId="42" fillId="19" borderId="42" applyNumberForma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39" fillId="17" borderId="0" applyNumberFormat="0" applyBorder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6" fillId="0" borderId="0" applyNumberFormat="0" applyFill="0" applyBorder="0" applyAlignment="0" applyProtection="0"/>
    <xf numFmtId="0" fontId="47" fillId="25" borderId="41" applyNumberFormat="0" applyAlignment="0" applyProtection="0"/>
    <xf numFmtId="0" fontId="48" fillId="0" borderId="46" applyNumberFormat="0" applyFill="0" applyAlignment="0" applyProtection="0"/>
    <xf numFmtId="0" fontId="48" fillId="25" borderId="0" applyNumberFormat="0" applyBorder="0" applyAlignment="0" applyProtection="0"/>
    <xf numFmtId="0" fontId="13" fillId="24" borderId="41" applyNumberFormat="0" applyFont="0" applyAlignment="0" applyProtection="0"/>
    <xf numFmtId="0" fontId="49" fillId="27" borderId="47" applyNumberFormat="0" applyAlignment="0" applyProtection="0"/>
    <xf numFmtId="4" fontId="13" fillId="31" borderId="41" applyNumberFormat="0" applyProtection="0">
      <alignment vertical="center"/>
    </xf>
    <xf numFmtId="4" fontId="52" fillId="32" borderId="41" applyNumberFormat="0" applyProtection="0">
      <alignment vertical="center"/>
    </xf>
    <xf numFmtId="4" fontId="13" fillId="32" borderId="41" applyNumberFormat="0" applyProtection="0">
      <alignment horizontal="left" vertical="center" indent="1"/>
    </xf>
    <xf numFmtId="0" fontId="35" fillId="31" borderId="48" applyNumberFormat="0" applyProtection="0">
      <alignment horizontal="left" vertical="top" indent="1"/>
    </xf>
    <xf numFmtId="4" fontId="13" fillId="33" borderId="41" applyNumberFormat="0" applyProtection="0">
      <alignment horizontal="left" vertical="center" indent="1"/>
    </xf>
    <xf numFmtId="4" fontId="13" fillId="34" borderId="41" applyNumberFormat="0" applyProtection="0">
      <alignment horizontal="right" vertical="center"/>
    </xf>
    <xf numFmtId="4" fontId="13" fillId="35" borderId="41" applyNumberFormat="0" applyProtection="0">
      <alignment horizontal="right" vertical="center"/>
    </xf>
    <xf numFmtId="4" fontId="13" fillId="36" borderId="49" applyNumberFormat="0" applyProtection="0">
      <alignment horizontal="right" vertical="center"/>
    </xf>
    <xf numFmtId="4" fontId="13" fillId="37" borderId="41" applyNumberFormat="0" applyProtection="0">
      <alignment horizontal="right" vertical="center"/>
    </xf>
    <xf numFmtId="4" fontId="13" fillId="38" borderId="41" applyNumberFormat="0" applyProtection="0">
      <alignment horizontal="right" vertical="center"/>
    </xf>
    <xf numFmtId="4" fontId="13" fillId="39" borderId="41" applyNumberFormat="0" applyProtection="0">
      <alignment horizontal="right" vertical="center"/>
    </xf>
    <xf numFmtId="4" fontId="13" fillId="40" borderId="41" applyNumberFormat="0" applyProtection="0">
      <alignment horizontal="right" vertical="center"/>
    </xf>
    <xf numFmtId="4" fontId="13" fillId="41" borderId="41" applyNumberFormat="0" applyProtection="0">
      <alignment horizontal="right" vertical="center"/>
    </xf>
    <xf numFmtId="4" fontId="13" fillId="42" borderId="41" applyNumberFormat="0" applyProtection="0">
      <alignment horizontal="right" vertical="center"/>
    </xf>
    <xf numFmtId="4" fontId="13" fillId="43" borderId="49" applyNumberFormat="0" applyProtection="0">
      <alignment horizontal="left" vertical="center" indent="1"/>
    </xf>
    <xf numFmtId="4" fontId="2" fillId="44" borderId="49" applyNumberFormat="0" applyProtection="0">
      <alignment horizontal="left" vertical="center" indent="1"/>
    </xf>
    <xf numFmtId="4" fontId="2" fillId="44" borderId="49" applyNumberFormat="0" applyProtection="0">
      <alignment horizontal="left" vertical="center" indent="1"/>
    </xf>
    <xf numFmtId="4" fontId="13" fillId="45" borderId="41" applyNumberFormat="0" applyProtection="0">
      <alignment horizontal="right" vertical="center"/>
    </xf>
    <xf numFmtId="4" fontId="13" fillId="46" borderId="49" applyNumberFormat="0" applyProtection="0">
      <alignment horizontal="left" vertical="center" indent="1"/>
    </xf>
    <xf numFmtId="4" fontId="13" fillId="45" borderId="49" applyNumberFormat="0" applyProtection="0">
      <alignment horizontal="left" vertical="center" indent="1"/>
    </xf>
    <xf numFmtId="0" fontId="13" fillId="47" borderId="41" applyNumberFormat="0" applyProtection="0">
      <alignment horizontal="left" vertical="center" indent="1"/>
    </xf>
    <xf numFmtId="0" fontId="13" fillId="44" borderId="48" applyNumberFormat="0" applyProtection="0">
      <alignment horizontal="left" vertical="top" indent="1"/>
    </xf>
    <xf numFmtId="0" fontId="13" fillId="48" borderId="41" applyNumberFormat="0" applyProtection="0">
      <alignment horizontal="left" vertical="center" indent="1"/>
    </xf>
    <xf numFmtId="0" fontId="13" fillId="45" borderId="48" applyNumberFormat="0" applyProtection="0">
      <alignment horizontal="left" vertical="top" indent="1"/>
    </xf>
    <xf numFmtId="0" fontId="13" fillId="49" borderId="41" applyNumberFormat="0" applyProtection="0">
      <alignment horizontal="left" vertical="center" indent="1"/>
    </xf>
    <xf numFmtId="0" fontId="13" fillId="49" borderId="48" applyNumberFormat="0" applyProtection="0">
      <alignment horizontal="left" vertical="top" indent="1"/>
    </xf>
    <xf numFmtId="0" fontId="13" fillId="46" borderId="41" applyNumberFormat="0" applyProtection="0">
      <alignment horizontal="left" vertical="center" indent="1"/>
    </xf>
    <xf numFmtId="0" fontId="13" fillId="46" borderId="48" applyNumberFormat="0" applyProtection="0">
      <alignment horizontal="left" vertical="top" indent="1"/>
    </xf>
    <xf numFmtId="0" fontId="13" fillId="50" borderId="50" applyNumberFormat="0">
      <protection locked="0"/>
    </xf>
    <xf numFmtId="0" fontId="12" fillId="44" borderId="51" applyBorder="0"/>
    <xf numFmtId="4" fontId="34" fillId="51" borderId="48" applyNumberFormat="0" applyProtection="0">
      <alignment vertical="center"/>
    </xf>
    <xf numFmtId="4" fontId="52" fillId="52" borderId="52" applyNumberFormat="0" applyProtection="0">
      <alignment vertical="center"/>
    </xf>
    <xf numFmtId="4" fontId="34" fillId="47" borderId="48" applyNumberFormat="0" applyProtection="0">
      <alignment horizontal="left" vertical="center" indent="1"/>
    </xf>
    <xf numFmtId="0" fontId="34" fillId="51" borderId="48" applyNumberFormat="0" applyProtection="0">
      <alignment horizontal="left" vertical="top" indent="1"/>
    </xf>
    <xf numFmtId="4" fontId="13" fillId="0" borderId="41" applyNumberFormat="0" applyProtection="0">
      <alignment horizontal="right" vertical="center"/>
    </xf>
    <xf numFmtId="4" fontId="52" fillId="53" borderId="41" applyNumberFormat="0" applyProtection="0">
      <alignment horizontal="right" vertical="center"/>
    </xf>
    <xf numFmtId="4" fontId="13" fillId="33" borderId="41" applyNumberFormat="0" applyProtection="0">
      <alignment horizontal="left" vertical="center" indent="1"/>
    </xf>
    <xf numFmtId="0" fontId="34" fillId="45" borderId="48" applyNumberFormat="0" applyProtection="0">
      <alignment horizontal="left" vertical="top" indent="1"/>
    </xf>
    <xf numFmtId="4" fontId="36" fillId="54" borderId="49" applyNumberFormat="0" applyProtection="0">
      <alignment horizontal="left" vertical="center" indent="1"/>
    </xf>
    <xf numFmtId="0" fontId="13" fillId="55" borderId="52"/>
    <xf numFmtId="4" fontId="37" fillId="50" borderId="41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43" fillId="0" borderId="53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/>
  </cellStyleXfs>
  <cellXfs count="339">
    <xf numFmtId="0" fontId="0" fillId="0" borderId="0" xfId="0"/>
    <xf numFmtId="0" fontId="0" fillId="0" borderId="0" xfId="0" applyAlignment="1">
      <alignment horizontal="right" vertical="top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7" fillId="0" borderId="0" xfId="0" applyFont="1"/>
    <xf numFmtId="0" fontId="7" fillId="0" borderId="0" xfId="3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4" fontId="16" fillId="0" borderId="0" xfId="0" applyNumberFormat="1" applyFont="1"/>
    <xf numFmtId="14" fontId="17" fillId="0" borderId="0" xfId="0" applyNumberFormat="1" applyFont="1"/>
    <xf numFmtId="0" fontId="13" fillId="0" borderId="2" xfId="0" applyFont="1" applyBorder="1" applyAlignment="1">
      <alignment horizontal="left"/>
    </xf>
    <xf numFmtId="4" fontId="13" fillId="2" borderId="2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0" fontId="13" fillId="0" borderId="0" xfId="0" applyFont="1"/>
    <xf numFmtId="9" fontId="13" fillId="0" borderId="2" xfId="0" applyNumberFormat="1" applyFont="1" applyBorder="1" applyAlignment="1">
      <alignment horizontal="right"/>
    </xf>
    <xf numFmtId="9" fontId="12" fillId="0" borderId="2" xfId="0" applyNumberFormat="1" applyFont="1" applyBorder="1" applyAlignment="1">
      <alignment horizontal="right"/>
    </xf>
    <xf numFmtId="9" fontId="13" fillId="0" borderId="1" xfId="0" applyNumberFormat="1" applyFont="1" applyBorder="1" applyAlignment="1">
      <alignment horizontal="right"/>
    </xf>
    <xf numFmtId="9" fontId="12" fillId="0" borderId="4" xfId="0" applyNumberFormat="1" applyFont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0" fontId="5" fillId="0" borderId="7" xfId="0" applyFont="1" applyBorder="1"/>
    <xf numFmtId="0" fontId="11" fillId="0" borderId="7" xfId="0" applyFont="1" applyBorder="1"/>
    <xf numFmtId="0" fontId="13" fillId="0" borderId="7" xfId="0" applyFont="1" applyBorder="1"/>
    <xf numFmtId="0" fontId="19" fillId="0" borderId="0" xfId="0" applyFont="1"/>
    <xf numFmtId="0" fontId="19" fillId="0" borderId="7" xfId="0" applyFont="1" applyBorder="1"/>
    <xf numFmtId="0" fontId="11" fillId="0" borderId="7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2" borderId="3" xfId="0" applyFont="1" applyFill="1" applyBorder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0" fontId="13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3" fontId="12" fillId="2" borderId="4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3" fillId="2" borderId="2" xfId="2" applyNumberFormat="1" applyFont="1" applyFill="1" applyBorder="1" applyAlignment="1">
      <alignment horizontal="right"/>
    </xf>
    <xf numFmtId="0" fontId="20" fillId="0" borderId="6" xfId="0" applyFont="1" applyBorder="1" applyAlignment="1">
      <alignment horizontal="left"/>
    </xf>
    <xf numFmtId="9" fontId="20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3" fontId="12" fillId="2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3" fontId="13" fillId="2" borderId="2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3" fontId="12" fillId="2" borderId="4" xfId="0" applyNumberFormat="1" applyFont="1" applyFill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3" fontId="20" fillId="2" borderId="6" xfId="0" applyNumberFormat="1" applyFont="1" applyFill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4" fontId="13" fillId="0" borderId="7" xfId="0" applyNumberFormat="1" applyFont="1" applyBorder="1" applyAlignment="1">
      <alignment horizontal="left" vertical="center"/>
    </xf>
    <xf numFmtId="9" fontId="13" fillId="0" borderId="7" xfId="0" applyNumberFormat="1" applyFont="1" applyBorder="1" applyAlignment="1">
      <alignment horizontal="left" vertical="center"/>
    </xf>
    <xf numFmtId="3" fontId="13" fillId="2" borderId="1" xfId="2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right" vertical="center"/>
    </xf>
    <xf numFmtId="0" fontId="18" fillId="0" borderId="0" xfId="0" applyFont="1" applyAlignment="1"/>
    <xf numFmtId="0" fontId="13" fillId="0" borderId="0" xfId="0" applyFont="1" applyBorder="1"/>
    <xf numFmtId="49" fontId="12" fillId="2" borderId="3" xfId="0" applyNumberFormat="1" applyFont="1" applyFill="1" applyBorder="1" applyAlignment="1">
      <alignment horizontal="right"/>
    </xf>
    <xf numFmtId="49" fontId="12" fillId="0" borderId="3" xfId="0" applyNumberFormat="1" applyFont="1" applyBorder="1" applyAlignment="1">
      <alignment horizontal="right"/>
    </xf>
    <xf numFmtId="0" fontId="12" fillId="0" borderId="7" xfId="0" applyFont="1" applyBorder="1" applyAlignment="1">
      <alignment vertical="center"/>
    </xf>
    <xf numFmtId="0" fontId="13" fillId="0" borderId="2" xfId="0" applyFont="1" applyBorder="1" applyAlignment="1">
      <alignment horizontal="left" wrapText="1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5" fillId="0" borderId="0" xfId="0" applyFont="1" applyBorder="1"/>
    <xf numFmtId="0" fontId="12" fillId="0" borderId="0" xfId="0" applyFont="1" applyBorder="1" applyAlignment="1"/>
    <xf numFmtId="0" fontId="14" fillId="0" borderId="0" xfId="0" applyFont="1" applyBorder="1" applyAlignment="1">
      <alignment horizontal="left"/>
    </xf>
    <xf numFmtId="0" fontId="19" fillId="0" borderId="0" xfId="0" applyFont="1" applyBorder="1"/>
    <xf numFmtId="0" fontId="22" fillId="0" borderId="0" xfId="0" applyFont="1" applyBorder="1" applyAlignment="1"/>
    <xf numFmtId="0" fontId="13" fillId="0" borderId="9" xfId="0" applyFont="1" applyBorder="1"/>
    <xf numFmtId="3" fontId="12" fillId="2" borderId="3" xfId="0" applyNumberFormat="1" applyFont="1" applyFill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0" fontId="22" fillId="0" borderId="0" xfId="0" applyFont="1" applyAlignment="1"/>
    <xf numFmtId="0" fontId="12" fillId="0" borderId="0" xfId="0" applyFont="1"/>
    <xf numFmtId="0" fontId="12" fillId="0" borderId="7" xfId="0" applyFont="1" applyBorder="1"/>
    <xf numFmtId="0" fontId="20" fillId="0" borderId="10" xfId="0" applyFont="1" applyBorder="1" applyAlignment="1">
      <alignment horizontal="left"/>
    </xf>
    <xf numFmtId="3" fontId="20" fillId="2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2" fillId="0" borderId="4" xfId="0" applyFont="1" applyBorder="1" applyAlignment="1">
      <alignment horizontal="left" wrapText="1"/>
    </xf>
    <xf numFmtId="3" fontId="13" fillId="2" borderId="1" xfId="2" applyNumberFormat="1" applyFont="1" applyFill="1" applyBorder="1" applyAlignment="1">
      <alignment horizontal="right"/>
    </xf>
    <xf numFmtId="3" fontId="13" fillId="0" borderId="1" xfId="2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/>
    <xf numFmtId="0" fontId="15" fillId="0" borderId="8" xfId="0" applyFont="1" applyBorder="1" applyAlignment="1">
      <alignment horizontal="left" vertical="top"/>
    </xf>
    <xf numFmtId="0" fontId="2" fillId="0" borderId="0" xfId="4" applyFont="1" applyFill="1" applyBorder="1" applyAlignment="1"/>
    <xf numFmtId="0" fontId="18" fillId="0" borderId="8" xfId="0" applyFont="1" applyBorder="1" applyAlignment="1"/>
    <xf numFmtId="0" fontId="18" fillId="0" borderId="0" xfId="0" applyFont="1" applyBorder="1" applyAlignment="1">
      <alignment horizontal="left"/>
    </xf>
    <xf numFmtId="1" fontId="12" fillId="2" borderId="9" xfId="0" applyNumberFormat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13" fillId="3" borderId="2" xfId="0" applyNumberFormat="1" applyFont="1" applyFill="1" applyBorder="1" applyAlignment="1">
      <alignment horizontal="right"/>
    </xf>
    <xf numFmtId="3" fontId="13" fillId="3" borderId="4" xfId="0" applyNumberFormat="1" applyFont="1" applyFill="1" applyBorder="1" applyAlignment="1">
      <alignment horizontal="right"/>
    </xf>
    <xf numFmtId="0" fontId="13" fillId="0" borderId="1" xfId="0" applyFont="1" applyBorder="1"/>
    <xf numFmtId="1" fontId="12" fillId="0" borderId="9" xfId="0" applyNumberFormat="1" applyFont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3" fontId="20" fillId="3" borderId="6" xfId="0" applyNumberFormat="1" applyFont="1" applyFill="1" applyBorder="1" applyAlignment="1">
      <alignment horizontal="right"/>
    </xf>
    <xf numFmtId="0" fontId="11" fillId="0" borderId="8" xfId="0" applyFont="1" applyBorder="1"/>
    <xf numFmtId="1" fontId="12" fillId="0" borderId="24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3" fontId="13" fillId="0" borderId="26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 horizontal="right"/>
    </xf>
    <xf numFmtId="3" fontId="20" fillId="0" borderId="28" xfId="0" applyNumberFormat="1" applyFont="1" applyBorder="1" applyAlignment="1">
      <alignment horizontal="right"/>
    </xf>
    <xf numFmtId="0" fontId="11" fillId="0" borderId="21" xfId="0" applyFont="1" applyBorder="1"/>
    <xf numFmtId="1" fontId="12" fillId="2" borderId="29" xfId="0" applyNumberFormat="1" applyFont="1" applyFill="1" applyBorder="1" applyAlignment="1">
      <alignment horizontal="center"/>
    </xf>
    <xf numFmtId="1" fontId="12" fillId="2" borderId="30" xfId="0" applyNumberFormat="1" applyFont="1" applyFill="1" applyBorder="1" applyAlignment="1">
      <alignment horizontal="center"/>
    </xf>
    <xf numFmtId="3" fontId="13" fillId="2" borderId="31" xfId="0" applyNumberFormat="1" applyFont="1" applyFill="1" applyBorder="1" applyAlignment="1">
      <alignment horizontal="right"/>
    </xf>
    <xf numFmtId="3" fontId="12" fillId="2" borderId="32" xfId="0" applyNumberFormat="1" applyFont="1" applyFill="1" applyBorder="1" applyAlignment="1">
      <alignment horizontal="right"/>
    </xf>
    <xf numFmtId="3" fontId="13" fillId="2" borderId="30" xfId="0" applyNumberFormat="1" applyFont="1" applyFill="1" applyBorder="1" applyAlignment="1">
      <alignment horizontal="right"/>
    </xf>
    <xf numFmtId="3" fontId="12" fillId="2" borderId="30" xfId="0" applyNumberFormat="1" applyFont="1" applyFill="1" applyBorder="1" applyAlignment="1">
      <alignment horizontal="right"/>
    </xf>
    <xf numFmtId="3" fontId="20" fillId="2" borderId="33" xfId="0" applyNumberFormat="1" applyFont="1" applyFill="1" applyBorder="1" applyAlignment="1">
      <alignment horizontal="right"/>
    </xf>
    <xf numFmtId="3" fontId="13" fillId="2" borderId="32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top"/>
    </xf>
    <xf numFmtId="3" fontId="28" fillId="2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top"/>
    </xf>
    <xf numFmtId="0" fontId="5" fillId="0" borderId="0" xfId="0" applyFont="1" applyFill="1" applyBorder="1"/>
    <xf numFmtId="3" fontId="13" fillId="0" borderId="4" xfId="0" applyNumberFormat="1" applyFont="1" applyBorder="1" applyAlignment="1">
      <alignment horizontal="right"/>
    </xf>
    <xf numFmtId="0" fontId="13" fillId="0" borderId="34" xfId="0" applyFont="1" applyBorder="1" applyAlignment="1">
      <alignment horizontal="left"/>
    </xf>
    <xf numFmtId="3" fontId="13" fillId="2" borderId="34" xfId="0" applyNumberFormat="1" applyFont="1" applyFill="1" applyBorder="1" applyAlignment="1">
      <alignment horizontal="right"/>
    </xf>
    <xf numFmtId="3" fontId="28" fillId="2" borderId="34" xfId="0" applyNumberFormat="1" applyFont="1" applyFill="1" applyBorder="1" applyAlignment="1">
      <alignment horizontal="right"/>
    </xf>
    <xf numFmtId="3" fontId="13" fillId="0" borderId="35" xfId="0" applyNumberFormat="1" applyFont="1" applyBorder="1" applyAlignment="1">
      <alignment horizontal="right"/>
    </xf>
    <xf numFmtId="3" fontId="13" fillId="2" borderId="36" xfId="0" applyNumberFormat="1" applyFont="1" applyFill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0" fontId="13" fillId="0" borderId="34" xfId="0" applyFont="1" applyBorder="1" applyAlignment="1">
      <alignment horizontal="left" vertical="center"/>
    </xf>
    <xf numFmtId="3" fontId="12" fillId="2" borderId="34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left" vertical="center"/>
    </xf>
    <xf numFmtId="1" fontId="27" fillId="3" borderId="9" xfId="0" applyNumberFormat="1" applyFont="1" applyFill="1" applyBorder="1" applyAlignment="1">
      <alignment horizontal="center"/>
    </xf>
    <xf numFmtId="1" fontId="27" fillId="3" borderId="1" xfId="0" applyNumberFormat="1" applyFont="1" applyFill="1" applyBorder="1" applyAlignment="1">
      <alignment horizontal="center" wrapText="1"/>
    </xf>
    <xf numFmtId="3" fontId="28" fillId="3" borderId="2" xfId="0" applyNumberFormat="1" applyFont="1" applyFill="1" applyBorder="1" applyAlignment="1">
      <alignment horizontal="right"/>
    </xf>
    <xf numFmtId="3" fontId="28" fillId="3" borderId="34" xfId="0" applyNumberFormat="1" applyFont="1" applyFill="1" applyBorder="1" applyAlignment="1">
      <alignment horizontal="right"/>
    </xf>
    <xf numFmtId="3" fontId="27" fillId="3" borderId="4" xfId="0" applyNumberFormat="1" applyFont="1" applyFill="1" applyBorder="1" applyAlignment="1">
      <alignment horizontal="right"/>
    </xf>
    <xf numFmtId="3" fontId="28" fillId="3" borderId="1" xfId="0" applyNumberFormat="1" applyFont="1" applyFill="1" applyBorder="1" applyAlignment="1">
      <alignment horizontal="right"/>
    </xf>
    <xf numFmtId="3" fontId="13" fillId="3" borderId="3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32" fillId="0" borderId="0" xfId="0" applyFont="1"/>
    <xf numFmtId="0" fontId="12" fillId="0" borderId="3" xfId="0" quotePrefix="1" applyFont="1" applyBorder="1" applyAlignment="1">
      <alignment horizontal="right"/>
    </xf>
    <xf numFmtId="49" fontId="12" fillId="2" borderId="5" xfId="0" applyNumberFormat="1" applyFont="1" applyFill="1" applyBorder="1" applyAlignment="1">
      <alignment horizontal="right" vertical="center"/>
    </xf>
    <xf numFmtId="49" fontId="12" fillId="0" borderId="5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indent="2"/>
    </xf>
    <xf numFmtId="0" fontId="12" fillId="0" borderId="4" xfId="0" applyFont="1" applyBorder="1" applyAlignment="1">
      <alignment horizontal="left" indent="2"/>
    </xf>
    <xf numFmtId="3" fontId="5" fillId="0" borderId="7" xfId="0" applyNumberFormat="1" applyFont="1" applyBorder="1"/>
    <xf numFmtId="0" fontId="13" fillId="0" borderId="1" xfId="0" applyFont="1" applyBorder="1" applyAlignment="1">
      <alignment horizontal="left" wrapText="1"/>
    </xf>
    <xf numFmtId="4" fontId="5" fillId="0" borderId="0" xfId="0" applyNumberFormat="1" applyFont="1"/>
    <xf numFmtId="0" fontId="18" fillId="0" borderId="0" xfId="0" applyFont="1" applyBorder="1" applyAlignment="1">
      <alignment horizontal="left"/>
    </xf>
    <xf numFmtId="0" fontId="5" fillId="56" borderId="0" xfId="96" applyFont="1" applyFill="1"/>
    <xf numFmtId="0" fontId="13" fillId="56" borderId="0" xfId="96" applyFont="1" applyFill="1"/>
    <xf numFmtId="0" fontId="23" fillId="56" borderId="0" xfId="96" applyFont="1" applyFill="1" applyAlignment="1">
      <alignment horizontal="right" vertical="center"/>
    </xf>
    <xf numFmtId="9" fontId="23" fillId="56" borderId="0" xfId="96" applyNumberFormat="1" applyFont="1" applyFill="1" applyAlignment="1">
      <alignment horizontal="right" vertical="center"/>
    </xf>
    <xf numFmtId="0" fontId="23" fillId="56" borderId="0" xfId="96" applyFont="1" applyFill="1" applyAlignment="1">
      <alignment horizontal="left" vertical="center"/>
    </xf>
    <xf numFmtId="9" fontId="23" fillId="56" borderId="54" xfId="96" applyNumberFormat="1" applyFont="1" applyFill="1" applyBorder="1" applyAlignment="1">
      <alignment horizontal="right" vertical="center"/>
    </xf>
    <xf numFmtId="3" fontId="23" fillId="56" borderId="54" xfId="96" applyNumberFormat="1" applyFont="1" applyFill="1" applyBorder="1" applyAlignment="1">
      <alignment horizontal="right" vertical="center"/>
    </xf>
    <xf numFmtId="3" fontId="23" fillId="57" borderId="54" xfId="96" applyNumberFormat="1" applyFont="1" applyFill="1" applyBorder="1" applyAlignment="1">
      <alignment horizontal="right"/>
    </xf>
    <xf numFmtId="0" fontId="23" fillId="56" borderId="55" xfId="96" applyFont="1" applyFill="1" applyBorder="1" applyAlignment="1">
      <alignment horizontal="left" vertical="center"/>
    </xf>
    <xf numFmtId="9" fontId="13" fillId="56" borderId="20" xfId="96" applyNumberFormat="1" applyFont="1" applyFill="1" applyBorder="1" applyAlignment="1">
      <alignment horizontal="right"/>
    </xf>
    <xf numFmtId="3" fontId="13" fillId="56" borderId="20" xfId="96" applyNumberFormat="1" applyFont="1" applyFill="1" applyBorder="1" applyAlignment="1">
      <alignment horizontal="right"/>
    </xf>
    <xf numFmtId="3" fontId="13" fillId="57" borderId="20" xfId="96" applyNumberFormat="1" applyFont="1" applyFill="1" applyBorder="1" applyAlignment="1">
      <alignment horizontal="right"/>
    </xf>
    <xf numFmtId="0" fontId="13" fillId="56" borderId="19" xfId="96" applyFont="1" applyFill="1" applyBorder="1" applyAlignment="1">
      <alignment horizontal="left"/>
    </xf>
    <xf numFmtId="9" fontId="20" fillId="56" borderId="14" xfId="96" applyNumberFormat="1" applyFont="1" applyFill="1" applyBorder="1" applyAlignment="1">
      <alignment horizontal="right"/>
    </xf>
    <xf numFmtId="3" fontId="20" fillId="56" borderId="14" xfId="96" applyNumberFormat="1" applyFont="1" applyFill="1" applyBorder="1" applyAlignment="1">
      <alignment horizontal="right"/>
    </xf>
    <xf numFmtId="3" fontId="20" fillId="57" borderId="14" xfId="96" applyNumberFormat="1" applyFont="1" applyFill="1" applyBorder="1" applyAlignment="1">
      <alignment horizontal="right"/>
    </xf>
    <xf numFmtId="0" fontId="20" fillId="56" borderId="14" xfId="96" applyFont="1" applyFill="1" applyBorder="1" applyAlignment="1">
      <alignment horizontal="left"/>
    </xf>
    <xf numFmtId="3" fontId="13" fillId="56" borderId="0" xfId="96" applyNumberFormat="1" applyFont="1" applyFill="1" applyAlignment="1">
      <alignment vertical="center"/>
    </xf>
    <xf numFmtId="9" fontId="21" fillId="56" borderId="13" xfId="96" applyNumberFormat="1" applyFont="1" applyFill="1" applyBorder="1" applyAlignment="1">
      <alignment horizontal="right"/>
    </xf>
    <xf numFmtId="166" fontId="23" fillId="56" borderId="13" xfId="96" applyNumberFormat="1" applyFont="1" applyFill="1" applyBorder="1" applyAlignment="1">
      <alignment horizontal="right"/>
    </xf>
    <xf numFmtId="166" fontId="23" fillId="57" borderId="13" xfId="96" applyNumberFormat="1" applyFont="1" applyFill="1" applyBorder="1" applyAlignment="1">
      <alignment horizontal="right"/>
    </xf>
    <xf numFmtId="0" fontId="55" fillId="56" borderId="12" xfId="96" applyFont="1" applyFill="1" applyBorder="1" applyAlignment="1">
      <alignment horizontal="left"/>
    </xf>
    <xf numFmtId="0" fontId="23" fillId="56" borderId="12" xfId="96" applyFont="1" applyFill="1" applyBorder="1" applyAlignment="1">
      <alignment horizontal="left" wrapText="1"/>
    </xf>
    <xf numFmtId="9" fontId="21" fillId="56" borderId="54" xfId="96" applyNumberFormat="1" applyFont="1" applyFill="1" applyBorder="1" applyAlignment="1">
      <alignment horizontal="right"/>
    </xf>
    <xf numFmtId="166" fontId="23" fillId="56" borderId="54" xfId="96" applyNumberFormat="1" applyFont="1" applyFill="1" applyBorder="1" applyAlignment="1">
      <alignment horizontal="right"/>
    </xf>
    <xf numFmtId="166" fontId="23" fillId="57" borderId="54" xfId="96" applyNumberFormat="1" applyFont="1" applyFill="1" applyBorder="1" applyAlignment="1">
      <alignment horizontal="right"/>
    </xf>
    <xf numFmtId="0" fontId="23" fillId="56" borderId="55" xfId="96" applyFont="1" applyFill="1" applyBorder="1" applyAlignment="1">
      <alignment horizontal="left" wrapText="1"/>
    </xf>
    <xf numFmtId="9" fontId="21" fillId="56" borderId="18" xfId="96" applyNumberFormat="1" applyFont="1" applyFill="1" applyBorder="1" applyAlignment="1">
      <alignment horizontal="right"/>
    </xf>
    <xf numFmtId="0" fontId="23" fillId="56" borderId="18" xfId="96" applyFont="1" applyFill="1" applyBorder="1" applyAlignment="1">
      <alignment horizontal="right"/>
    </xf>
    <xf numFmtId="166" fontId="23" fillId="57" borderId="18" xfId="96" applyNumberFormat="1" applyFont="1" applyFill="1" applyBorder="1" applyAlignment="1">
      <alignment horizontal="right"/>
    </xf>
    <xf numFmtId="0" fontId="23" fillId="56" borderId="17" xfId="96" applyFont="1" applyFill="1" applyBorder="1" applyAlignment="1">
      <alignment horizontal="left"/>
    </xf>
    <xf numFmtId="9" fontId="20" fillId="56" borderId="56" xfId="96" applyNumberFormat="1" applyFont="1" applyFill="1" applyBorder="1" applyAlignment="1">
      <alignment horizontal="right"/>
    </xf>
    <xf numFmtId="164" fontId="20" fillId="56" borderId="56" xfId="96" applyNumberFormat="1" applyFont="1" applyFill="1" applyBorder="1" applyAlignment="1">
      <alignment horizontal="right"/>
    </xf>
    <xf numFmtId="164" fontId="20" fillId="57" borderId="56" xfId="96" applyNumberFormat="1" applyFont="1" applyFill="1" applyBorder="1" applyAlignment="1">
      <alignment horizontal="right"/>
    </xf>
    <xf numFmtId="0" fontId="20" fillId="56" borderId="57" xfId="96" applyFont="1" applyFill="1" applyBorder="1" applyAlignment="1">
      <alignment horizontal="left"/>
    </xf>
    <xf numFmtId="0" fontId="12" fillId="56" borderId="11" xfId="96" quotePrefix="1" applyFont="1" applyFill="1" applyBorder="1" applyAlignment="1">
      <alignment horizontal="right"/>
    </xf>
    <xf numFmtId="0" fontId="12" fillId="56" borderId="39" xfId="96" applyFont="1" applyFill="1" applyBorder="1" applyAlignment="1">
      <alignment horizontal="right" wrapText="1"/>
    </xf>
    <xf numFmtId="0" fontId="12" fillId="57" borderId="39" xfId="96" applyFont="1" applyFill="1" applyBorder="1" applyAlignment="1">
      <alignment horizontal="right" wrapText="1"/>
    </xf>
    <xf numFmtId="0" fontId="55" fillId="56" borderId="11" xfId="96" applyFont="1" applyFill="1" applyBorder="1" applyAlignment="1">
      <alignment horizontal="left"/>
    </xf>
    <xf numFmtId="0" fontId="12" fillId="56" borderId="0" xfId="96" quotePrefix="1" applyFont="1" applyFill="1" applyAlignment="1">
      <alignment horizontal="right"/>
    </xf>
    <xf numFmtId="0" fontId="12" fillId="56" borderId="0" xfId="96" applyFont="1" applyFill="1" applyAlignment="1">
      <alignment horizontal="right" wrapText="1"/>
    </xf>
    <xf numFmtId="0" fontId="12" fillId="57" borderId="0" xfId="96" applyFont="1" applyFill="1" applyAlignment="1">
      <alignment horizontal="right" wrapText="1"/>
    </xf>
    <xf numFmtId="0" fontId="23" fillId="56" borderId="58" xfId="96" applyFont="1" applyFill="1" applyBorder="1" applyAlignment="1">
      <alignment horizontal="left"/>
    </xf>
    <xf numFmtId="166" fontId="5" fillId="56" borderId="0" xfId="96" applyNumberFormat="1" applyFont="1" applyFill="1"/>
    <xf numFmtId="9" fontId="20" fillId="56" borderId="0" xfId="96" applyNumberFormat="1" applyFont="1" applyFill="1" applyAlignment="1">
      <alignment horizontal="right"/>
    </xf>
    <xf numFmtId="166" fontId="20" fillId="56" borderId="13" xfId="96" applyNumberFormat="1" applyFont="1" applyFill="1" applyBorder="1" applyAlignment="1">
      <alignment horizontal="right"/>
    </xf>
    <xf numFmtId="0" fontId="20" fillId="56" borderId="12" xfId="96" applyFont="1" applyFill="1" applyBorder="1" applyAlignment="1">
      <alignment horizontal="left"/>
    </xf>
    <xf numFmtId="9" fontId="20" fillId="56" borderId="59" xfId="96" applyNumberFormat="1" applyFont="1" applyFill="1" applyBorder="1" applyAlignment="1">
      <alignment horizontal="right"/>
    </xf>
    <xf numFmtId="166" fontId="20" fillId="56" borderId="59" xfId="96" applyNumberFormat="1" applyFont="1" applyFill="1" applyBorder="1" applyAlignment="1">
      <alignment horizontal="right"/>
    </xf>
    <xf numFmtId="166" fontId="20" fillId="57" borderId="59" xfId="96" applyNumberFormat="1" applyFont="1" applyFill="1" applyBorder="1" applyAlignment="1">
      <alignment horizontal="right"/>
    </xf>
    <xf numFmtId="0" fontId="20" fillId="56" borderId="60" xfId="96" applyFont="1" applyFill="1" applyBorder="1" applyAlignment="1">
      <alignment horizontal="left"/>
    </xf>
    <xf numFmtId="166" fontId="20" fillId="56" borderId="56" xfId="96" applyNumberFormat="1" applyFont="1" applyFill="1" applyBorder="1" applyAlignment="1">
      <alignment horizontal="right"/>
    </xf>
    <xf numFmtId="166" fontId="20" fillId="57" borderId="56" xfId="96" applyNumberFormat="1" applyFont="1" applyFill="1" applyBorder="1" applyAlignment="1">
      <alignment horizontal="right"/>
    </xf>
    <xf numFmtId="9" fontId="20" fillId="56" borderId="61" xfId="96" applyNumberFormat="1" applyFont="1" applyFill="1" applyBorder="1" applyAlignment="1">
      <alignment horizontal="right"/>
    </xf>
    <xf numFmtId="2" fontId="20" fillId="56" borderId="61" xfId="96" applyNumberFormat="1" applyFont="1" applyFill="1" applyBorder="1" applyAlignment="1">
      <alignment horizontal="right"/>
    </xf>
    <xf numFmtId="4" fontId="20" fillId="57" borderId="61" xfId="96" applyNumberFormat="1" applyFont="1" applyFill="1" applyBorder="1" applyAlignment="1">
      <alignment horizontal="right"/>
    </xf>
    <xf numFmtId="0" fontId="55" fillId="56" borderId="62" xfId="96" applyFont="1" applyFill="1" applyBorder="1" applyAlignment="1">
      <alignment horizontal="left"/>
    </xf>
    <xf numFmtId="9" fontId="20" fillId="56" borderId="13" xfId="96" applyNumberFormat="1" applyFont="1" applyFill="1" applyBorder="1" applyAlignment="1">
      <alignment horizontal="right"/>
    </xf>
    <xf numFmtId="2" fontId="20" fillId="56" borderId="13" xfId="96" applyNumberFormat="1" applyFont="1" applyFill="1" applyBorder="1" applyAlignment="1">
      <alignment horizontal="right"/>
    </xf>
    <xf numFmtId="4" fontId="20" fillId="57" borderId="13" xfId="96" applyNumberFormat="1" applyFont="1" applyFill="1" applyBorder="1" applyAlignment="1">
      <alignment horizontal="right"/>
    </xf>
    <xf numFmtId="2" fontId="20" fillId="56" borderId="59" xfId="96" applyNumberFormat="1" applyFont="1" applyFill="1" applyBorder="1" applyAlignment="1">
      <alignment horizontal="right"/>
    </xf>
    <xf numFmtId="4" fontId="20" fillId="57" borderId="59" xfId="96" applyNumberFormat="1" applyFont="1" applyFill="1" applyBorder="1" applyAlignment="1">
      <alignment horizontal="right"/>
    </xf>
    <xf numFmtId="9" fontId="20" fillId="56" borderId="63" xfId="96" applyNumberFormat="1" applyFont="1" applyFill="1" applyBorder="1" applyAlignment="1">
      <alignment horizontal="right"/>
    </xf>
    <xf numFmtId="166" fontId="20" fillId="56" borderId="63" xfId="96" applyNumberFormat="1" applyFont="1" applyFill="1" applyBorder="1" applyAlignment="1">
      <alignment horizontal="right"/>
    </xf>
    <xf numFmtId="164" fontId="20" fillId="57" borderId="63" xfId="96" applyNumberFormat="1" applyFont="1" applyFill="1" applyBorder="1" applyAlignment="1">
      <alignment horizontal="right"/>
    </xf>
    <xf numFmtId="0" fontId="20" fillId="56" borderId="64" xfId="96" applyFont="1" applyFill="1" applyBorder="1" applyAlignment="1">
      <alignment horizontal="left"/>
    </xf>
    <xf numFmtId="0" fontId="24" fillId="56" borderId="54" xfId="96" applyFont="1" applyFill="1" applyBorder="1" applyAlignment="1">
      <alignment horizontal="right"/>
    </xf>
    <xf numFmtId="165" fontId="24" fillId="56" borderId="54" xfId="96" applyNumberFormat="1" applyFont="1" applyFill="1" applyBorder="1" applyAlignment="1">
      <alignment horizontal="right"/>
    </xf>
    <xf numFmtId="165" fontId="24" fillId="57" borderId="54" xfId="96" applyNumberFormat="1" applyFont="1" applyFill="1" applyBorder="1" applyAlignment="1">
      <alignment horizontal="right"/>
    </xf>
    <xf numFmtId="0" fontId="24" fillId="56" borderId="55" xfId="96" applyFont="1" applyFill="1" applyBorder="1" applyAlignment="1">
      <alignment horizontal="left"/>
    </xf>
    <xf numFmtId="9" fontId="23" fillId="56" borderId="54" xfId="96" applyNumberFormat="1" applyFont="1" applyFill="1" applyBorder="1" applyAlignment="1">
      <alignment horizontal="right"/>
    </xf>
    <xf numFmtId="0" fontId="23" fillId="56" borderId="55" xfId="96" applyFont="1" applyFill="1" applyBorder="1" applyAlignment="1">
      <alignment horizontal="left"/>
    </xf>
    <xf numFmtId="0" fontId="24" fillId="56" borderId="18" xfId="96" applyFont="1" applyFill="1" applyBorder="1" applyAlignment="1">
      <alignment horizontal="right"/>
    </xf>
    <xf numFmtId="165" fontId="24" fillId="56" borderId="18" xfId="96" applyNumberFormat="1" applyFont="1" applyFill="1" applyBorder="1" applyAlignment="1">
      <alignment horizontal="right"/>
    </xf>
    <xf numFmtId="165" fontId="24" fillId="57" borderId="18" xfId="96" applyNumberFormat="1" applyFont="1" applyFill="1" applyBorder="1" applyAlignment="1">
      <alignment horizontal="right"/>
    </xf>
    <xf numFmtId="0" fontId="24" fillId="56" borderId="17" xfId="96" applyFont="1" applyFill="1" applyBorder="1" applyAlignment="1">
      <alignment horizontal="left"/>
    </xf>
    <xf numFmtId="9" fontId="20" fillId="56" borderId="65" xfId="96" applyNumberFormat="1" applyFont="1" applyFill="1" applyBorder="1" applyAlignment="1">
      <alignment horizontal="right"/>
    </xf>
    <xf numFmtId="0" fontId="20" fillId="56" borderId="65" xfId="96" applyFont="1" applyFill="1" applyBorder="1" applyAlignment="1">
      <alignment horizontal="right"/>
    </xf>
    <xf numFmtId="0" fontId="20" fillId="57" borderId="65" xfId="96" applyFont="1" applyFill="1" applyBorder="1" applyAlignment="1">
      <alignment horizontal="right"/>
    </xf>
    <xf numFmtId="0" fontId="20" fillId="56" borderId="65" xfId="96" applyFont="1" applyFill="1" applyBorder="1" applyAlignment="1">
      <alignment horizontal="left"/>
    </xf>
    <xf numFmtId="9" fontId="28" fillId="56" borderId="16" xfId="96" applyNumberFormat="1" applyFont="1" applyFill="1" applyBorder="1" applyAlignment="1">
      <alignment horizontal="right" wrapText="1"/>
    </xf>
    <xf numFmtId="9" fontId="13" fillId="56" borderId="16" xfId="96" applyNumberFormat="1" applyFont="1" applyFill="1" applyBorder="1" applyAlignment="1">
      <alignment horizontal="right"/>
    </xf>
    <xf numFmtId="164" fontId="13" fillId="56" borderId="16" xfId="96" applyNumberFormat="1" applyFont="1" applyFill="1" applyBorder="1" applyAlignment="1">
      <alignment horizontal="right"/>
    </xf>
    <xf numFmtId="164" fontId="13" fillId="57" borderId="16" xfId="96" applyNumberFormat="1" applyFont="1" applyFill="1" applyBorder="1" applyAlignment="1">
      <alignment horizontal="right"/>
    </xf>
    <xf numFmtId="0" fontId="13" fillId="56" borderId="15" xfId="96" applyFont="1" applyFill="1" applyBorder="1" applyAlignment="1">
      <alignment horizontal="left"/>
    </xf>
    <xf numFmtId="9" fontId="24" fillId="56" borderId="16" xfId="96" applyNumberFormat="1" applyFont="1" applyFill="1" applyBorder="1" applyAlignment="1">
      <alignment horizontal="right" wrapText="1"/>
    </xf>
    <xf numFmtId="9" fontId="23" fillId="56" borderId="16" xfId="96" applyNumberFormat="1" applyFont="1" applyFill="1" applyBorder="1" applyAlignment="1">
      <alignment horizontal="right"/>
    </xf>
    <xf numFmtId="164" fontId="23" fillId="56" borderId="16" xfId="96" applyNumberFormat="1" applyFont="1" applyFill="1" applyBorder="1" applyAlignment="1">
      <alignment horizontal="right"/>
    </xf>
    <xf numFmtId="164" fontId="23" fillId="57" borderId="16" xfId="96" applyNumberFormat="1" applyFont="1" applyFill="1" applyBorder="1" applyAlignment="1">
      <alignment horizontal="right"/>
    </xf>
    <xf numFmtId="0" fontId="23" fillId="56" borderId="15" xfId="96" applyFont="1" applyFill="1" applyBorder="1" applyAlignment="1">
      <alignment horizontal="left"/>
    </xf>
    <xf numFmtId="9" fontId="13" fillId="56" borderId="13" xfId="96" applyNumberFormat="1" applyFont="1" applyFill="1" applyBorder="1" applyAlignment="1">
      <alignment horizontal="right"/>
    </xf>
    <xf numFmtId="164" fontId="13" fillId="56" borderId="13" xfId="96" applyNumberFormat="1" applyFont="1" applyFill="1" applyBorder="1" applyAlignment="1">
      <alignment horizontal="right"/>
    </xf>
    <xf numFmtId="164" fontId="13" fillId="57" borderId="13" xfId="96" applyNumberFormat="1" applyFont="1" applyFill="1" applyBorder="1" applyAlignment="1">
      <alignment horizontal="right"/>
    </xf>
    <xf numFmtId="0" fontId="13" fillId="56" borderId="12" xfId="96" applyFont="1" applyFill="1" applyBorder="1" applyAlignment="1">
      <alignment horizontal="left"/>
    </xf>
    <xf numFmtId="9" fontId="26" fillId="56" borderId="56" xfId="96" applyNumberFormat="1" applyFont="1" applyFill="1" applyBorder="1" applyAlignment="1">
      <alignment horizontal="right"/>
    </xf>
    <xf numFmtId="9" fontId="13" fillId="56" borderId="61" xfId="96" applyNumberFormat="1" applyFont="1" applyFill="1" applyBorder="1" applyAlignment="1">
      <alignment horizontal="right"/>
    </xf>
    <xf numFmtId="164" fontId="23" fillId="56" borderId="39" xfId="96" applyNumberFormat="1" applyFont="1" applyFill="1" applyBorder="1" applyAlignment="1">
      <alignment horizontal="right"/>
    </xf>
    <xf numFmtId="164" fontId="23" fillId="57" borderId="39" xfId="96" applyNumberFormat="1" applyFont="1" applyFill="1" applyBorder="1" applyAlignment="1">
      <alignment horizontal="right"/>
    </xf>
    <xf numFmtId="9" fontId="13" fillId="56" borderId="0" xfId="96" applyNumberFormat="1" applyFont="1" applyFill="1" applyAlignment="1">
      <alignment horizontal="right"/>
    </xf>
    <xf numFmtId="164" fontId="23" fillId="56" borderId="13" xfId="96" applyNumberFormat="1" applyFont="1" applyFill="1" applyBorder="1" applyAlignment="1">
      <alignment horizontal="right"/>
    </xf>
    <xf numFmtId="164" fontId="23" fillId="57" borderId="13" xfId="96" applyNumberFormat="1" applyFont="1" applyFill="1" applyBorder="1" applyAlignment="1">
      <alignment horizontal="right"/>
    </xf>
    <xf numFmtId="0" fontId="23" fillId="56" borderId="12" xfId="96" applyFont="1" applyFill="1" applyBorder="1" applyAlignment="1">
      <alignment horizontal="left"/>
    </xf>
    <xf numFmtId="9" fontId="13" fillId="56" borderId="1" xfId="96" applyNumberFormat="1" applyFont="1" applyFill="1" applyBorder="1" applyAlignment="1">
      <alignment horizontal="right"/>
    </xf>
    <xf numFmtId="164" fontId="23" fillId="56" borderId="40" xfId="96" applyNumberFormat="1" applyFont="1" applyFill="1" applyBorder="1" applyAlignment="1">
      <alignment horizontal="right"/>
    </xf>
    <xf numFmtId="164" fontId="23" fillId="57" borderId="40" xfId="96" applyNumberFormat="1" applyFont="1" applyFill="1" applyBorder="1" applyAlignment="1">
      <alignment horizontal="right"/>
    </xf>
    <xf numFmtId="0" fontId="23" fillId="56" borderId="66" xfId="96" applyFont="1" applyFill="1" applyBorder="1" applyAlignment="1">
      <alignment horizontal="left"/>
    </xf>
    <xf numFmtId="0" fontId="56" fillId="56" borderId="0" xfId="96" applyFont="1" applyFill="1"/>
    <xf numFmtId="9" fontId="20" fillId="56" borderId="67" xfId="96" applyNumberFormat="1" applyFont="1" applyFill="1" applyBorder="1" applyAlignment="1">
      <alignment horizontal="right"/>
    </xf>
    <xf numFmtId="164" fontId="20" fillId="56" borderId="68" xfId="96" applyNumberFormat="1" applyFont="1" applyFill="1" applyBorder="1" applyAlignment="1">
      <alignment horizontal="right"/>
    </xf>
    <xf numFmtId="164" fontId="20" fillId="57" borderId="68" xfId="96" applyNumberFormat="1" applyFont="1" applyFill="1" applyBorder="1" applyAlignment="1">
      <alignment horizontal="right"/>
    </xf>
    <xf numFmtId="0" fontId="20" fillId="56" borderId="67" xfId="96" applyFont="1" applyFill="1" applyBorder="1" applyAlignment="1">
      <alignment horizontal="left"/>
    </xf>
    <xf numFmtId="9" fontId="23" fillId="56" borderId="69" xfId="96" applyNumberFormat="1" applyFont="1" applyFill="1" applyBorder="1" applyAlignment="1">
      <alignment horizontal="right"/>
    </xf>
    <xf numFmtId="9" fontId="23" fillId="56" borderId="0" xfId="96" applyNumberFormat="1" applyFont="1" applyFill="1" applyAlignment="1">
      <alignment horizontal="right"/>
    </xf>
    <xf numFmtId="0" fontId="23" fillId="56" borderId="70" xfId="96" applyFont="1" applyFill="1" applyBorder="1" applyAlignment="1">
      <alignment horizontal="left"/>
    </xf>
    <xf numFmtId="0" fontId="23" fillId="56" borderId="0" xfId="96" applyFont="1" applyFill="1" applyAlignment="1">
      <alignment horizontal="left"/>
    </xf>
    <xf numFmtId="9" fontId="23" fillId="56" borderId="40" xfId="96" applyNumberFormat="1" applyFont="1" applyFill="1" applyBorder="1" applyAlignment="1">
      <alignment horizontal="right"/>
    </xf>
    <xf numFmtId="166" fontId="23" fillId="56" borderId="40" xfId="96" applyNumberFormat="1" applyFont="1" applyFill="1" applyBorder="1" applyAlignment="1">
      <alignment horizontal="right"/>
    </xf>
    <xf numFmtId="166" fontId="23" fillId="57" borderId="40" xfId="96" applyNumberFormat="1" applyFont="1" applyFill="1" applyBorder="1" applyAlignment="1">
      <alignment horizontal="right"/>
    </xf>
    <xf numFmtId="9" fontId="20" fillId="56" borderId="71" xfId="96" applyNumberFormat="1" applyFont="1" applyFill="1" applyBorder="1" applyAlignment="1">
      <alignment horizontal="right"/>
    </xf>
    <xf numFmtId="0" fontId="20" fillId="56" borderId="71" xfId="96" applyFont="1" applyFill="1" applyBorder="1" applyAlignment="1">
      <alignment horizontal="right"/>
    </xf>
    <xf numFmtId="0" fontId="20" fillId="56" borderId="71" xfId="96" applyFont="1" applyFill="1" applyBorder="1" applyAlignment="1">
      <alignment horizontal="left"/>
    </xf>
    <xf numFmtId="0" fontId="22" fillId="56" borderId="0" xfId="96" applyFont="1" applyFill="1"/>
    <xf numFmtId="0" fontId="57" fillId="56" borderId="39" xfId="96" applyFont="1" applyFill="1" applyBorder="1" applyAlignment="1">
      <alignment horizontal="right" wrapText="1"/>
    </xf>
    <xf numFmtId="0" fontId="58" fillId="56" borderId="39" xfId="96" quotePrefix="1" applyFont="1" applyFill="1" applyBorder="1" applyAlignment="1">
      <alignment horizontal="right" wrapText="1"/>
    </xf>
    <xf numFmtId="0" fontId="22" fillId="56" borderId="39" xfId="96" applyFont="1" applyFill="1" applyBorder="1" applyAlignment="1">
      <alignment horizontal="right" wrapText="1"/>
    </xf>
    <xf numFmtId="0" fontId="22" fillId="57" borderId="39" xfId="96" applyFont="1" applyFill="1" applyBorder="1" applyAlignment="1">
      <alignment horizontal="right" wrapText="1"/>
    </xf>
    <xf numFmtId="0" fontId="55" fillId="56" borderId="39" xfId="96" applyFont="1" applyFill="1" applyBorder="1" applyAlignment="1">
      <alignment horizontal="left"/>
    </xf>
    <xf numFmtId="0" fontId="53" fillId="56" borderId="13" xfId="96" applyFont="1" applyFill="1" applyBorder="1" applyAlignment="1">
      <alignment horizontal="right" wrapText="1"/>
    </xf>
    <xf numFmtId="0" fontId="27" fillId="56" borderId="13" xfId="96" quotePrefix="1" applyFont="1" applyFill="1" applyBorder="1" applyAlignment="1">
      <alignment horizontal="right" wrapText="1"/>
    </xf>
    <xf numFmtId="0" fontId="12" fillId="56" borderId="13" xfId="96" applyFont="1" applyFill="1" applyBorder="1" applyAlignment="1">
      <alignment horizontal="right" wrapText="1"/>
    </xf>
    <xf numFmtId="0" fontId="12" fillId="57" borderId="13" xfId="96" applyFont="1" applyFill="1" applyBorder="1" applyAlignment="1">
      <alignment horizontal="right" wrapText="1"/>
    </xf>
    <xf numFmtId="0" fontId="23" fillId="56" borderId="11" xfId="96" applyFont="1" applyFill="1" applyBorder="1" applyAlignment="1">
      <alignment horizontal="left"/>
    </xf>
    <xf numFmtId="0" fontId="21" fillId="56" borderId="12" xfId="96" applyFont="1" applyFill="1" applyBorder="1" applyAlignment="1">
      <alignment horizontal="left"/>
    </xf>
    <xf numFmtId="0" fontId="11" fillId="56" borderId="7" xfId="96" applyFont="1" applyFill="1" applyBorder="1"/>
    <xf numFmtId="0" fontId="5" fillId="56" borderId="8" xfId="96" applyFont="1" applyFill="1" applyBorder="1"/>
    <xf numFmtId="0" fontId="15" fillId="56" borderId="0" xfId="96" applyFont="1" applyFill="1"/>
    <xf numFmtId="0" fontId="15" fillId="56" borderId="8" xfId="96" applyFont="1" applyFill="1" applyBorder="1"/>
    <xf numFmtId="0" fontId="8" fillId="0" borderId="0" xfId="0" applyFont="1" applyAlignment="1">
      <alignment horizontal="left"/>
    </xf>
    <xf numFmtId="0" fontId="12" fillId="56" borderId="12" xfId="96" applyFont="1" applyFill="1" applyBorder="1" applyAlignment="1">
      <alignment horizontal="right" wrapText="1"/>
    </xf>
    <xf numFmtId="0" fontId="12" fillId="56" borderId="11" xfId="96" applyFont="1" applyFill="1" applyBorder="1" applyAlignment="1">
      <alignment horizontal="right" wrapText="1"/>
    </xf>
    <xf numFmtId="0" fontId="27" fillId="56" borderId="12" xfId="96" quotePrefix="1" applyFont="1" applyFill="1" applyBorder="1" applyAlignment="1">
      <alignment horizontal="right" wrapText="1"/>
    </xf>
    <xf numFmtId="0" fontId="27" fillId="56" borderId="11" xfId="96" quotePrefix="1" applyFont="1" applyFill="1" applyBorder="1" applyAlignment="1">
      <alignment horizontal="right" wrapText="1"/>
    </xf>
    <xf numFmtId="0" fontId="53" fillId="56" borderId="12" xfId="96" quotePrefix="1" applyFont="1" applyFill="1" applyBorder="1" applyAlignment="1">
      <alignment horizontal="right" wrapText="1"/>
    </xf>
    <xf numFmtId="0" fontId="53" fillId="56" borderId="11" xfId="96" applyFont="1" applyFill="1" applyBorder="1" applyAlignment="1">
      <alignment horizontal="right" wrapText="1"/>
    </xf>
    <xf numFmtId="0" fontId="13" fillId="56" borderId="0" xfId="96" applyFont="1" applyFill="1" applyAlignment="1">
      <alignment horizontal="left" wrapText="1"/>
    </xf>
    <xf numFmtId="0" fontId="12" fillId="57" borderId="12" xfId="96" applyFont="1" applyFill="1" applyBorder="1" applyAlignment="1">
      <alignment horizontal="right" wrapText="1"/>
    </xf>
    <xf numFmtId="0" fontId="12" fillId="57" borderId="11" xfId="96" applyFont="1" applyFill="1" applyBorder="1" applyAlignment="1">
      <alignment horizontal="right" wrapText="1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wrapText="1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18" fillId="0" borderId="0" xfId="0" applyFont="1" applyBorder="1" applyAlignment="1"/>
  </cellXfs>
  <cellStyles count="97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Hyperlink" xfId="3" builtinId="8"/>
    <cellStyle name="Neutral 2" xfId="49" xr:uid="{00000000-0005-0000-0000-00005F000000}"/>
    <cellStyle name="Normal" xfId="0" builtinId="0"/>
    <cellStyle name="Normal 2" xfId="6" xr:uid="{00000000-0005-0000-0000-000005000000}"/>
    <cellStyle name="Normal 3" xfId="96" xr:uid="{A1A0629F-86FB-448B-AF12-E1FD265C2401}"/>
    <cellStyle name="Notiz 2" xfId="50" xr:uid="{00000000-0005-0000-0000-000061000000}"/>
    <cellStyle name="Percent" xfId="2" builtinId="5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 2" xfId="1" xr:uid="{00000000-0005-0000-0000-000009000000}"/>
    <cellStyle name="Standard 3" xfId="11" xr:uid="{00000000-0005-0000-0000-000060000000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workbookViewId="0"/>
  </sheetViews>
  <sheetFormatPr defaultColWidth="9.1796875" defaultRowHeight="14" x14ac:dyDescent="0.3"/>
  <cols>
    <col min="1" max="1" width="2.7265625" style="2" customWidth="1"/>
    <col min="2" max="2" width="9.1796875" style="2" customWidth="1"/>
    <col min="3" max="16384" width="9.1796875" style="2"/>
  </cols>
  <sheetData>
    <row r="8" spans="2:7" ht="35" x14ac:dyDescent="0.7">
      <c r="B8" s="319" t="s">
        <v>123</v>
      </c>
      <c r="C8" s="319"/>
      <c r="D8" s="319"/>
      <c r="E8" s="319"/>
      <c r="F8" s="4"/>
      <c r="G8" s="4"/>
    </row>
    <row r="9" spans="2:7" ht="35" x14ac:dyDescent="0.7">
      <c r="B9" s="319" t="s">
        <v>12</v>
      </c>
      <c r="C9" s="319"/>
      <c r="D9" s="319"/>
      <c r="E9" s="319"/>
      <c r="F9" s="319"/>
      <c r="G9" s="319"/>
    </row>
    <row r="10" spans="2:7" ht="35" x14ac:dyDescent="0.7">
      <c r="B10" s="319" t="s">
        <v>157</v>
      </c>
      <c r="C10" s="319"/>
      <c r="D10" s="319"/>
      <c r="E10" s="319"/>
      <c r="F10" s="4"/>
      <c r="G10" s="4"/>
    </row>
    <row r="11" spans="2:7" ht="25" x14ac:dyDescent="0.5">
      <c r="B11" s="3"/>
    </row>
    <row r="20" spans="2:2" ht="17.5" x14ac:dyDescent="0.35">
      <c r="B20" s="17" t="s">
        <v>171</v>
      </c>
    </row>
    <row r="21" spans="2:2" ht="17.5" x14ac:dyDescent="0.35">
      <c r="B21" s="18" t="s">
        <v>69</v>
      </c>
    </row>
    <row r="23" spans="2:2" x14ac:dyDescent="0.3">
      <c r="B23" s="16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2020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0"/>
  <sheetViews>
    <sheetView showGridLines="0" zoomScaleNormal="100" workbookViewId="0"/>
  </sheetViews>
  <sheetFormatPr defaultColWidth="11.453125" defaultRowHeight="14" x14ac:dyDescent="0.3"/>
  <cols>
    <col min="1" max="1" width="2.7265625" style="2" customWidth="1"/>
    <col min="2" max="2" width="14.26953125" style="2" customWidth="1"/>
    <col min="3" max="16384" width="11.453125" style="2"/>
  </cols>
  <sheetData>
    <row r="1" spans="2:11" x14ac:dyDescent="0.3">
      <c r="K1" s="11"/>
    </row>
    <row r="9" spans="2:11" ht="18" x14ac:dyDescent="0.4">
      <c r="B9" s="6" t="s">
        <v>2</v>
      </c>
    </row>
    <row r="10" spans="2:11" ht="17.5" x14ac:dyDescent="0.35">
      <c r="B10" s="12" t="s">
        <v>4</v>
      </c>
    </row>
    <row r="11" spans="2:11" ht="17.5" x14ac:dyDescent="0.35">
      <c r="B11" s="12" t="s">
        <v>3</v>
      </c>
    </row>
    <row r="12" spans="2:11" ht="17.5" x14ac:dyDescent="0.35">
      <c r="B12" s="12" t="s">
        <v>62</v>
      </c>
    </row>
    <row r="14" spans="2:11" ht="17.5" x14ac:dyDescent="0.35">
      <c r="B14" s="12"/>
    </row>
    <row r="15" spans="2:11" ht="17.5" x14ac:dyDescent="0.35">
      <c r="B15" s="12"/>
    </row>
    <row r="16" spans="2:11" ht="17.5" x14ac:dyDescent="0.35">
      <c r="B16" s="12" t="s">
        <v>61</v>
      </c>
      <c r="C16" s="12" t="s">
        <v>6</v>
      </c>
    </row>
    <row r="17" spans="2:3" ht="17.5" x14ac:dyDescent="0.35">
      <c r="B17" s="12" t="s">
        <v>7</v>
      </c>
      <c r="C17" s="12" t="s">
        <v>8</v>
      </c>
    </row>
    <row r="18" spans="2:3" ht="17.5" x14ac:dyDescent="0.35">
      <c r="B18" s="12" t="s">
        <v>9</v>
      </c>
      <c r="C18" s="13" t="s">
        <v>10</v>
      </c>
    </row>
    <row r="20" spans="2:3" ht="17.5" x14ac:dyDescent="0.35">
      <c r="B20" s="12" t="s">
        <v>5</v>
      </c>
    </row>
  </sheetData>
  <hyperlinks>
    <hyperlink ref="C18" r:id="rId1" xr:uid="{00000000-0004-0000-0B00-000000000000}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2020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53125" defaultRowHeight="14.5" x14ac:dyDescent="0.35"/>
  <sheetData>
    <row r="1" spans="11:11" x14ac:dyDescent="0.35">
      <c r="K1" s="1" t="s">
        <v>0</v>
      </c>
    </row>
  </sheetData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&amp;C
&amp;G</oddHeader>
    <oddFooter>&amp;L© 2020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M29"/>
  <sheetViews>
    <sheetView showGridLines="0" zoomScaleNormal="100" workbookViewId="0"/>
  </sheetViews>
  <sheetFormatPr defaultColWidth="11.453125" defaultRowHeight="14" x14ac:dyDescent="0.3"/>
  <cols>
    <col min="1" max="1" width="2.7265625" style="2" customWidth="1"/>
    <col min="2" max="2" width="7.1796875" style="2" customWidth="1"/>
    <col min="3" max="12" width="11.453125" style="2"/>
    <col min="13" max="13" width="13" style="2" bestFit="1" customWidth="1"/>
    <col min="14" max="16384" width="11.453125" style="2"/>
  </cols>
  <sheetData>
    <row r="6" spans="2:13" ht="18" x14ac:dyDescent="0.4">
      <c r="B6" s="6" t="s">
        <v>101</v>
      </c>
      <c r="M6" s="180"/>
    </row>
    <row r="8" spans="2:13" x14ac:dyDescent="0.3">
      <c r="M8" s="180"/>
    </row>
    <row r="9" spans="2:13" x14ac:dyDescent="0.3">
      <c r="B9" s="5" t="s">
        <v>63</v>
      </c>
      <c r="C9" s="5" t="s">
        <v>204</v>
      </c>
    </row>
    <row r="10" spans="2:13" x14ac:dyDescent="0.3">
      <c r="B10" s="5"/>
      <c r="C10" s="5"/>
    </row>
    <row r="11" spans="2:13" x14ac:dyDescent="0.3">
      <c r="B11" s="5" t="s">
        <v>64</v>
      </c>
      <c r="C11" s="5" t="s">
        <v>158</v>
      </c>
    </row>
    <row r="12" spans="2:13" x14ac:dyDescent="0.3">
      <c r="B12" s="5"/>
      <c r="C12" s="5"/>
    </row>
    <row r="13" spans="2:13" x14ac:dyDescent="0.3">
      <c r="B13" s="5" t="s">
        <v>65</v>
      </c>
      <c r="C13" s="5" t="s">
        <v>159</v>
      </c>
    </row>
    <row r="14" spans="2:13" x14ac:dyDescent="0.3">
      <c r="B14" s="5"/>
      <c r="C14" s="5"/>
    </row>
    <row r="15" spans="2:13" x14ac:dyDescent="0.3">
      <c r="B15" s="5" t="s">
        <v>66</v>
      </c>
      <c r="C15" s="5" t="s">
        <v>160</v>
      </c>
    </row>
    <row r="16" spans="2:13" x14ac:dyDescent="0.3">
      <c r="B16" s="5"/>
      <c r="C16" s="5"/>
    </row>
    <row r="17" spans="2:5" x14ac:dyDescent="0.3">
      <c r="B17" s="5" t="s">
        <v>110</v>
      </c>
      <c r="C17" s="5" t="s">
        <v>161</v>
      </c>
    </row>
    <row r="18" spans="2:5" x14ac:dyDescent="0.3">
      <c r="B18" s="5"/>
      <c r="C18" s="5"/>
    </row>
    <row r="19" spans="2:5" x14ac:dyDescent="0.3">
      <c r="B19" s="5" t="s">
        <v>67</v>
      </c>
      <c r="C19" s="5" t="s">
        <v>162</v>
      </c>
    </row>
    <row r="20" spans="2:5" x14ac:dyDescent="0.3">
      <c r="B20" s="5"/>
      <c r="C20" s="5"/>
    </row>
    <row r="21" spans="2:5" x14ac:dyDescent="0.3">
      <c r="B21" s="5" t="s">
        <v>68</v>
      </c>
      <c r="C21" s="5" t="s">
        <v>163</v>
      </c>
      <c r="D21" s="5"/>
      <c r="E21" s="5"/>
    </row>
    <row r="22" spans="2:5" x14ac:dyDescent="0.3">
      <c r="B22" s="5"/>
      <c r="C22" s="5"/>
    </row>
    <row r="24" spans="2:5" x14ac:dyDescent="0.3">
      <c r="B24" s="5"/>
      <c r="C24" s="5"/>
      <c r="D24" s="5"/>
      <c r="E24" s="5"/>
    </row>
    <row r="25" spans="2:5" x14ac:dyDescent="0.3">
      <c r="B25" s="5"/>
      <c r="D25" s="5"/>
      <c r="E25" s="5"/>
    </row>
    <row r="26" spans="2:5" x14ac:dyDescent="0.3">
      <c r="B26" s="5"/>
      <c r="C26" s="5"/>
      <c r="D26" s="5"/>
      <c r="E26" s="5"/>
    </row>
    <row r="27" spans="2:5" x14ac:dyDescent="0.3">
      <c r="B27" s="5"/>
      <c r="C27" s="5"/>
      <c r="D27" s="5"/>
      <c r="E27" s="5"/>
    </row>
    <row r="28" spans="2:5" x14ac:dyDescent="0.3">
      <c r="B28" s="5"/>
      <c r="D28" s="5"/>
      <c r="E28" s="5"/>
    </row>
    <row r="29" spans="2:5" x14ac:dyDescent="0.3">
      <c r="B29" s="5"/>
      <c r="C29" s="5"/>
      <c r="D29" s="5"/>
      <c r="E29" s="5"/>
    </row>
  </sheetData>
  <pageMargins left="0.23622047244094491" right="0.23622047244094491" top="0.74803149606299213" bottom="0.74803149606299213" header="0.31496062992125984" footer="0.31496062992125984"/>
  <pageSetup paperSize="9" scale="97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6252B-8B6B-4714-A6D2-8374967789AB}">
  <dimension ref="A1:I51"/>
  <sheetViews>
    <sheetView workbookViewId="0"/>
  </sheetViews>
  <sheetFormatPr defaultColWidth="9.08984375" defaultRowHeight="14" x14ac:dyDescent="0.3"/>
  <cols>
    <col min="1" max="1" width="3.26953125" style="182" customWidth="1"/>
    <col min="2" max="2" width="34.7265625" style="182" customWidth="1"/>
    <col min="3" max="5" width="9.6328125" style="182" customWidth="1"/>
    <col min="6" max="16384" width="9.08984375" style="182"/>
  </cols>
  <sheetData>
    <row r="1" spans="1:6" s="2" customFormat="1" ht="15.5" x14ac:dyDescent="0.35">
      <c r="B1" s="171" t="str">
        <f>'Table of contents'!C9</f>
        <v xml:space="preserve">Key Figures as of the First Quarter and as of March 31, 2020 and December 31, 2019 </v>
      </c>
      <c r="C1" s="181"/>
      <c r="D1" s="181"/>
      <c r="E1" s="181"/>
      <c r="F1" s="181"/>
    </row>
    <row r="2" spans="1:6" x14ac:dyDescent="0.3">
      <c r="B2" s="318" t="s">
        <v>93</v>
      </c>
      <c r="C2" s="317"/>
      <c r="D2" s="317"/>
      <c r="E2" s="317"/>
    </row>
    <row r="3" spans="1:6" x14ac:dyDescent="0.3">
      <c r="A3" s="316"/>
      <c r="B3" s="315"/>
      <c r="C3" s="315"/>
      <c r="D3" s="315"/>
      <c r="E3" s="315"/>
    </row>
    <row r="4" spans="1:6" ht="14.25" customHeight="1" x14ac:dyDescent="0.3">
      <c r="B4" s="314" t="s">
        <v>102</v>
      </c>
      <c r="C4" s="327" t="s">
        <v>164</v>
      </c>
      <c r="D4" s="320" t="s">
        <v>166</v>
      </c>
      <c r="E4" s="322" t="s">
        <v>132</v>
      </c>
      <c r="F4" s="324" t="s">
        <v>169</v>
      </c>
    </row>
    <row r="5" spans="1:6" ht="15.75" customHeight="1" thickBot="1" x14ac:dyDescent="0.35">
      <c r="B5" s="313" t="s">
        <v>103</v>
      </c>
      <c r="C5" s="328"/>
      <c r="D5" s="321"/>
      <c r="E5" s="323"/>
      <c r="F5" s="325"/>
    </row>
    <row r="6" spans="1:6" ht="15.75" customHeight="1" x14ac:dyDescent="0.3">
      <c r="B6" s="283"/>
      <c r="C6" s="312"/>
      <c r="D6" s="311"/>
      <c r="E6" s="310"/>
      <c r="F6" s="309"/>
    </row>
    <row r="7" spans="1:6" s="303" customFormat="1" ht="15.75" customHeight="1" thickBot="1" x14ac:dyDescent="0.4">
      <c r="B7" s="308" t="s">
        <v>203</v>
      </c>
      <c r="C7" s="307"/>
      <c r="D7" s="306"/>
      <c r="E7" s="305"/>
      <c r="F7" s="304"/>
    </row>
    <row r="8" spans="1:6" s="296" customFormat="1" ht="15.75" customHeight="1" thickBot="1" x14ac:dyDescent="0.3">
      <c r="B8" s="302" t="s">
        <v>202</v>
      </c>
      <c r="C8" s="215" t="s">
        <v>201</v>
      </c>
      <c r="D8" s="301" t="s">
        <v>200</v>
      </c>
      <c r="E8" s="300">
        <v>0.28000000000000003</v>
      </c>
      <c r="F8" s="300">
        <v>0.28000000000000003</v>
      </c>
    </row>
    <row r="9" spans="1:6" s="296" customFormat="1" ht="12.65" customHeight="1" x14ac:dyDescent="0.2">
      <c r="B9" s="287" t="s">
        <v>199</v>
      </c>
      <c r="C9" s="299">
        <v>41.5</v>
      </c>
      <c r="D9" s="298">
        <v>30.7</v>
      </c>
      <c r="E9" s="297">
        <v>0.35</v>
      </c>
      <c r="F9" s="297">
        <v>0.37</v>
      </c>
    </row>
    <row r="10" spans="1:6" x14ac:dyDescent="0.3">
      <c r="B10" s="271" t="s">
        <v>198</v>
      </c>
      <c r="C10" s="270" t="s">
        <v>197</v>
      </c>
      <c r="D10" s="269">
        <v>48.9</v>
      </c>
      <c r="E10" s="268">
        <v>0.19</v>
      </c>
      <c r="F10" s="268">
        <v>0.19</v>
      </c>
    </row>
    <row r="11" spans="1:6" ht="12" customHeight="1" x14ac:dyDescent="0.3">
      <c r="B11" s="271" t="s">
        <v>196</v>
      </c>
      <c r="C11" s="270">
        <v>32</v>
      </c>
      <c r="D11" s="269">
        <v>21.4</v>
      </c>
      <c r="E11" s="268">
        <v>0.49</v>
      </c>
      <c r="F11" s="268">
        <v>0.47</v>
      </c>
    </row>
    <row r="12" spans="1:6" ht="12" customHeight="1" x14ac:dyDescent="0.3">
      <c r="B12" s="295"/>
      <c r="C12" s="282"/>
      <c r="D12" s="281"/>
      <c r="E12" s="294"/>
      <c r="F12" s="293"/>
    </row>
    <row r="13" spans="1:6" s="288" customFormat="1" ht="12" customHeight="1" thickBot="1" x14ac:dyDescent="0.35">
      <c r="B13" s="292" t="s">
        <v>195</v>
      </c>
      <c r="C13" s="291">
        <v>487.8</v>
      </c>
      <c r="D13" s="290">
        <v>456.9</v>
      </c>
      <c r="E13" s="289">
        <v>7.0000000000000007E-2</v>
      </c>
      <c r="F13" s="289">
        <v>0.08</v>
      </c>
    </row>
    <row r="14" spans="1:6" ht="12" customHeight="1" x14ac:dyDescent="0.3">
      <c r="B14" s="287" t="s">
        <v>194</v>
      </c>
      <c r="C14" s="286">
        <v>341</v>
      </c>
      <c r="D14" s="285">
        <v>308.60000000000002</v>
      </c>
      <c r="E14" s="284">
        <v>0.11</v>
      </c>
      <c r="F14" s="284">
        <v>0.11</v>
      </c>
    </row>
    <row r="15" spans="1:6" ht="12" customHeight="1" x14ac:dyDescent="0.3">
      <c r="B15" s="283"/>
      <c r="C15" s="282"/>
      <c r="D15" s="281"/>
      <c r="E15" s="280"/>
      <c r="F15" s="280"/>
    </row>
    <row r="16" spans="1:6" ht="12" customHeight="1" thickBot="1" x14ac:dyDescent="0.35">
      <c r="B16" s="220" t="s">
        <v>193</v>
      </c>
      <c r="C16" s="279"/>
      <c r="D16" s="278"/>
      <c r="E16" s="277"/>
      <c r="F16" s="277"/>
    </row>
    <row r="17" spans="2:6" ht="14.5" thickBot="1" x14ac:dyDescent="0.35">
      <c r="B17" s="216" t="s">
        <v>192</v>
      </c>
      <c r="C17" s="215">
        <v>207</v>
      </c>
      <c r="D17" s="214">
        <v>201.4</v>
      </c>
      <c r="E17" s="213">
        <v>0.03</v>
      </c>
      <c r="F17" s="276">
        <v>0.02</v>
      </c>
    </row>
    <row r="18" spans="2:6" x14ac:dyDescent="0.3">
      <c r="B18" s="275" t="s">
        <v>191</v>
      </c>
      <c r="C18" s="274" t="s">
        <v>190</v>
      </c>
      <c r="D18" s="273" t="s">
        <v>189</v>
      </c>
      <c r="E18" s="272">
        <v>0.04</v>
      </c>
      <c r="F18" s="272">
        <v>0.04</v>
      </c>
    </row>
    <row r="19" spans="2:6" x14ac:dyDescent="0.3">
      <c r="B19" s="271" t="s">
        <v>188</v>
      </c>
      <c r="C19" s="270">
        <v>103.5</v>
      </c>
      <c r="D19" s="269">
        <v>100</v>
      </c>
      <c r="E19" s="268">
        <v>0.04</v>
      </c>
      <c r="F19" s="267">
        <v>0.03</v>
      </c>
    </row>
    <row r="20" spans="2:6" x14ac:dyDescent="0.3">
      <c r="B20" s="271" t="s">
        <v>187</v>
      </c>
      <c r="C20" s="270">
        <v>57.5</v>
      </c>
      <c r="D20" s="269">
        <v>54.7</v>
      </c>
      <c r="E20" s="268">
        <v>0.05</v>
      </c>
      <c r="F20" s="267">
        <v>0.05</v>
      </c>
    </row>
    <row r="21" spans="2:6" x14ac:dyDescent="0.3">
      <c r="B21" s="266" t="s">
        <v>186</v>
      </c>
      <c r="C21" s="265" t="s">
        <v>185</v>
      </c>
      <c r="D21" s="264" t="s">
        <v>184</v>
      </c>
      <c r="E21" s="263">
        <v>-0.02</v>
      </c>
      <c r="F21" s="262">
        <v>-0.03</v>
      </c>
    </row>
    <row r="22" spans="2:6" ht="23.25" customHeight="1" thickBot="1" x14ac:dyDescent="0.35">
      <c r="B22" s="261" t="s">
        <v>106</v>
      </c>
      <c r="C22" s="260">
        <v>39.700000000000003</v>
      </c>
      <c r="D22" s="259">
        <v>51.6</v>
      </c>
      <c r="E22" s="258">
        <v>-0.23</v>
      </c>
    </row>
    <row r="23" spans="2:6" x14ac:dyDescent="0.3">
      <c r="B23" s="257" t="s">
        <v>183</v>
      </c>
      <c r="C23" s="256">
        <v>0.192</v>
      </c>
      <c r="D23" s="255">
        <v>0.25600000000000001</v>
      </c>
      <c r="E23" s="254"/>
    </row>
    <row r="24" spans="2:6" x14ac:dyDescent="0.3">
      <c r="B24" s="253" t="s">
        <v>182</v>
      </c>
      <c r="C24" s="207">
        <v>13.4</v>
      </c>
      <c r="D24" s="206">
        <v>17.5</v>
      </c>
      <c r="E24" s="252">
        <v>-0.23</v>
      </c>
    </row>
    <row r="25" spans="2:6" x14ac:dyDescent="0.3">
      <c r="B25" s="251" t="s">
        <v>181</v>
      </c>
      <c r="C25" s="250">
        <v>0.129</v>
      </c>
      <c r="D25" s="249">
        <v>0.17499999999999999</v>
      </c>
      <c r="E25" s="248"/>
    </row>
    <row r="26" spans="2:6" x14ac:dyDescent="0.3">
      <c r="B26" s="253" t="s">
        <v>180</v>
      </c>
      <c r="C26" s="207">
        <v>37.200000000000003</v>
      </c>
      <c r="D26" s="206">
        <v>39.299999999999997</v>
      </c>
      <c r="E26" s="252">
        <v>-0.05</v>
      </c>
    </row>
    <row r="27" spans="2:6" x14ac:dyDescent="0.3">
      <c r="B27" s="251" t="s">
        <v>179</v>
      </c>
      <c r="C27" s="250">
        <v>0.64600000000000002</v>
      </c>
      <c r="D27" s="249">
        <v>0.71699999999999997</v>
      </c>
      <c r="E27" s="248"/>
    </row>
    <row r="28" spans="2:6" ht="23.25" customHeight="1" thickBot="1" x14ac:dyDescent="0.35">
      <c r="B28" s="247" t="s">
        <v>105</v>
      </c>
      <c r="C28" s="246">
        <v>27.9</v>
      </c>
      <c r="D28" s="245">
        <v>36.299999999999997</v>
      </c>
      <c r="E28" s="244">
        <v>-0.23</v>
      </c>
    </row>
    <row r="29" spans="2:6" ht="25.5" customHeight="1" thickBot="1" x14ac:dyDescent="0.35">
      <c r="B29" s="232" t="s">
        <v>138</v>
      </c>
      <c r="C29" s="243">
        <v>0.38</v>
      </c>
      <c r="D29" s="242">
        <v>0.49</v>
      </c>
      <c r="E29" s="229">
        <v>-0.23</v>
      </c>
    </row>
    <row r="30" spans="2:6" ht="16" customHeight="1" x14ac:dyDescent="0.3">
      <c r="B30" s="228"/>
      <c r="C30" s="241"/>
      <c r="D30" s="240"/>
      <c r="E30" s="239"/>
    </row>
    <row r="31" spans="2:6" ht="15.65" customHeight="1" thickBot="1" x14ac:dyDescent="0.35">
      <c r="B31" s="238" t="s">
        <v>178</v>
      </c>
      <c r="C31" s="237"/>
      <c r="D31" s="236"/>
      <c r="E31" s="235"/>
    </row>
    <row r="32" spans="2:6" ht="13.5" customHeight="1" thickBot="1" x14ac:dyDescent="0.35">
      <c r="B32" s="216" t="s">
        <v>124</v>
      </c>
      <c r="C32" s="234">
        <v>61.5</v>
      </c>
      <c r="D32" s="233">
        <v>60</v>
      </c>
      <c r="E32" s="213">
        <v>0.02</v>
      </c>
    </row>
    <row r="33" spans="2:9" ht="14.5" customHeight="1" thickBot="1" x14ac:dyDescent="0.35">
      <c r="B33" s="232" t="s">
        <v>125</v>
      </c>
      <c r="C33" s="231">
        <v>52</v>
      </c>
      <c r="D33" s="230">
        <v>54.5</v>
      </c>
      <c r="E33" s="229">
        <f>(C33-D33)/D33</f>
        <v>-4.5871559633027525E-2</v>
      </c>
      <c r="G33" s="225"/>
    </row>
    <row r="34" spans="2:9" ht="17.149999999999999" customHeight="1" x14ac:dyDescent="0.3">
      <c r="B34" s="228"/>
      <c r="C34" s="227"/>
      <c r="D34" s="227"/>
      <c r="E34" s="226"/>
      <c r="G34" s="225"/>
    </row>
    <row r="35" spans="2:9" ht="12" customHeight="1" x14ac:dyDescent="0.3">
      <c r="B35" s="224"/>
      <c r="C35" s="223" t="s">
        <v>165</v>
      </c>
      <c r="D35" s="222" t="s">
        <v>142</v>
      </c>
      <c r="E35" s="221" t="s">
        <v>131</v>
      </c>
    </row>
    <row r="36" spans="2:9" ht="14.5" thickBot="1" x14ac:dyDescent="0.35">
      <c r="B36" s="220" t="s">
        <v>16</v>
      </c>
      <c r="C36" s="219"/>
      <c r="D36" s="218"/>
      <c r="E36" s="217"/>
    </row>
    <row r="37" spans="2:9" ht="14.5" thickBot="1" x14ac:dyDescent="0.35">
      <c r="B37" s="216" t="s">
        <v>17</v>
      </c>
      <c r="C37" s="215">
        <v>2094.9</v>
      </c>
      <c r="D37" s="214">
        <v>2116.1</v>
      </c>
      <c r="E37" s="213">
        <f>(C37-D37)/D37</f>
        <v>-1.0018430130901101E-2</v>
      </c>
    </row>
    <row r="38" spans="2:9" x14ac:dyDescent="0.3">
      <c r="B38" s="212" t="s">
        <v>18</v>
      </c>
      <c r="C38" s="211">
        <v>510</v>
      </c>
      <c r="D38" s="210">
        <v>513.6</v>
      </c>
      <c r="E38" s="209">
        <f>(C38-D38)/D38</f>
        <v>-7.0093457943925675E-3</v>
      </c>
    </row>
    <row r="39" spans="2:9" x14ac:dyDescent="0.3">
      <c r="B39" s="208" t="s">
        <v>114</v>
      </c>
      <c r="C39" s="207">
        <v>265.8</v>
      </c>
      <c r="D39" s="206">
        <v>217</v>
      </c>
      <c r="E39" s="205">
        <f>(C39-D39)/D39</f>
        <v>0.22488479262672817</v>
      </c>
      <c r="H39" s="199"/>
      <c r="I39" s="199"/>
    </row>
    <row r="40" spans="2:9" x14ac:dyDescent="0.3">
      <c r="B40" s="204"/>
      <c r="C40" s="202"/>
      <c r="D40" s="201"/>
      <c r="E40" s="200"/>
      <c r="H40" s="199"/>
      <c r="I40" s="199"/>
    </row>
    <row r="41" spans="2:9" x14ac:dyDescent="0.3">
      <c r="B41" s="203" t="s">
        <v>177</v>
      </c>
      <c r="C41" s="202"/>
      <c r="D41" s="201"/>
      <c r="E41" s="200"/>
      <c r="H41" s="199"/>
      <c r="I41" s="199"/>
    </row>
    <row r="42" spans="2:9" ht="14.5" customHeight="1" thickBot="1" x14ac:dyDescent="0.35">
      <c r="B42" s="198" t="s">
        <v>104</v>
      </c>
      <c r="C42" s="197">
        <v>5005</v>
      </c>
      <c r="D42" s="196">
        <v>4948</v>
      </c>
      <c r="E42" s="195">
        <f>(C42-D42)/D42</f>
        <v>1.1519805982215036E-2</v>
      </c>
    </row>
    <row r="43" spans="2:9" ht="13" customHeight="1" thickTop="1" x14ac:dyDescent="0.3">
      <c r="B43" s="194" t="s">
        <v>176</v>
      </c>
      <c r="C43" s="193">
        <v>1434</v>
      </c>
      <c r="D43" s="192">
        <v>1419</v>
      </c>
      <c r="E43" s="191">
        <v>0.01</v>
      </c>
    </row>
    <row r="44" spans="2:9" x14ac:dyDescent="0.3">
      <c r="B44" s="190" t="s">
        <v>175</v>
      </c>
      <c r="C44" s="189">
        <v>1280</v>
      </c>
      <c r="D44" s="188">
        <v>1278</v>
      </c>
      <c r="E44" s="187">
        <v>0</v>
      </c>
    </row>
    <row r="45" spans="2:9" x14ac:dyDescent="0.3">
      <c r="B45" s="186"/>
      <c r="C45" s="184"/>
      <c r="D45" s="185"/>
      <c r="E45" s="184"/>
    </row>
    <row r="46" spans="2:9" ht="12" customHeight="1" x14ac:dyDescent="0.3">
      <c r="B46" s="183" t="s">
        <v>174</v>
      </c>
      <c r="C46" s="183"/>
      <c r="D46" s="183"/>
      <c r="E46" s="183"/>
    </row>
    <row r="47" spans="2:9" ht="12" customHeight="1" x14ac:dyDescent="0.3">
      <c r="B47" s="183" t="s">
        <v>170</v>
      </c>
      <c r="C47" s="183"/>
      <c r="D47" s="183"/>
      <c r="E47" s="183"/>
    </row>
    <row r="48" spans="2:9" s="183" customFormat="1" ht="12" customHeight="1" x14ac:dyDescent="0.2">
      <c r="B48" s="183" t="s">
        <v>173</v>
      </c>
    </row>
    <row r="49" spans="2:5" s="183" customFormat="1" ht="12" customHeight="1" x14ac:dyDescent="0.2">
      <c r="B49" s="183" t="s">
        <v>172</v>
      </c>
    </row>
    <row r="50" spans="2:5" s="183" customFormat="1" ht="10.5" customHeight="1" x14ac:dyDescent="0.2"/>
    <row r="51" spans="2:5" ht="25.5" customHeight="1" x14ac:dyDescent="0.3">
      <c r="B51" s="326" t="s">
        <v>126</v>
      </c>
      <c r="C51" s="326"/>
      <c r="D51" s="326"/>
      <c r="E51" s="326"/>
    </row>
  </sheetData>
  <mergeCells count="5">
    <mergeCell ref="D4:D5"/>
    <mergeCell ref="E4:E5"/>
    <mergeCell ref="F4:F5"/>
    <mergeCell ref="B51:E51"/>
    <mergeCell ref="C4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E56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45" style="2" customWidth="1"/>
    <col min="3" max="5" width="11.7265625" style="2" customWidth="1"/>
    <col min="6" max="16384" width="9.1796875" style="2"/>
  </cols>
  <sheetData>
    <row r="1" spans="1:5" s="36" customFormat="1" ht="15.75" customHeight="1" x14ac:dyDescent="0.35">
      <c r="A1" s="37"/>
      <c r="B1" s="111" t="str">
        <f>'Table of contents'!C11</f>
        <v>Consolidated Income Statement for the First Quarter 2020 and 2019</v>
      </c>
      <c r="C1" s="108"/>
      <c r="D1" s="108"/>
      <c r="E1" s="108"/>
    </row>
    <row r="2" spans="1:5" ht="15" customHeight="1" x14ac:dyDescent="0.3">
      <c r="A2" s="33"/>
      <c r="B2" s="109" t="s">
        <v>93</v>
      </c>
      <c r="C2" s="107"/>
      <c r="D2" s="107"/>
      <c r="E2" s="107"/>
    </row>
    <row r="3" spans="1:5" x14ac:dyDescent="0.3">
      <c r="A3" s="33"/>
      <c r="B3" s="38"/>
      <c r="C3" s="34"/>
      <c r="D3" s="34"/>
      <c r="E3" s="34"/>
    </row>
    <row r="4" spans="1:5" s="24" customFormat="1" ht="20.25" customHeight="1" thickBot="1" x14ac:dyDescent="0.3">
      <c r="A4" s="35"/>
      <c r="B4" s="39" t="s">
        <v>94</v>
      </c>
      <c r="C4" s="40" t="s">
        <v>167</v>
      </c>
      <c r="D4" s="41" t="s">
        <v>168</v>
      </c>
      <c r="E4" s="173" t="s">
        <v>131</v>
      </c>
    </row>
    <row r="5" spans="1:5" s="24" customFormat="1" ht="10" x14ac:dyDescent="0.2">
      <c r="A5" s="35"/>
      <c r="B5" s="42" t="s">
        <v>19</v>
      </c>
      <c r="C5" s="29">
        <v>46689</v>
      </c>
      <c r="D5" s="29">
        <v>42579</v>
      </c>
      <c r="E5" s="27">
        <f t="shared" ref="E5:E25" si="0">(C5-D5)/D5</f>
        <v>9.6526456704009014E-2</v>
      </c>
    </row>
    <row r="6" spans="1:5" s="24" customFormat="1" ht="10" x14ac:dyDescent="0.2">
      <c r="A6" s="35"/>
      <c r="B6" s="19" t="s">
        <v>20</v>
      </c>
      <c r="C6" s="21">
        <v>107308</v>
      </c>
      <c r="D6" s="21">
        <v>107092</v>
      </c>
      <c r="E6" s="25">
        <f t="shared" si="0"/>
        <v>2.0169573824375302E-3</v>
      </c>
    </row>
    <row r="7" spans="1:5" s="24" customFormat="1" ht="10" x14ac:dyDescent="0.2">
      <c r="A7" s="35"/>
      <c r="B7" s="19" t="s">
        <v>116</v>
      </c>
      <c r="C7" s="21">
        <v>6923</v>
      </c>
      <c r="D7" s="21">
        <v>4866</v>
      </c>
      <c r="E7" s="25">
        <f t="shared" si="0"/>
        <v>0.42272914097821618</v>
      </c>
    </row>
    <row r="8" spans="1:5" s="24" customFormat="1" ht="10" x14ac:dyDescent="0.2">
      <c r="A8" s="35"/>
      <c r="B8" s="19" t="s">
        <v>139</v>
      </c>
      <c r="C8" s="21">
        <v>45988</v>
      </c>
      <c r="D8" s="21">
        <v>46707</v>
      </c>
      <c r="E8" s="25">
        <f t="shared" si="0"/>
        <v>-1.5393838182713513E-2</v>
      </c>
    </row>
    <row r="9" spans="1:5" s="24" customFormat="1" ht="10" x14ac:dyDescent="0.2">
      <c r="A9" s="35"/>
      <c r="B9" s="19" t="s">
        <v>14</v>
      </c>
      <c r="C9" s="21">
        <v>138</v>
      </c>
      <c r="D9" s="21">
        <v>173</v>
      </c>
      <c r="E9" s="25">
        <f t="shared" si="0"/>
        <v>-0.20231213872832371</v>
      </c>
    </row>
    <row r="10" spans="1:5" s="24" customFormat="1" ht="15" customHeight="1" thickBot="1" x14ac:dyDescent="0.3">
      <c r="A10" s="35"/>
      <c r="B10" s="47" t="s">
        <v>21</v>
      </c>
      <c r="C10" s="31">
        <f>SUM(C5:C9)</f>
        <v>207046</v>
      </c>
      <c r="D10" s="31">
        <f>SUM(D5:D9)</f>
        <v>201417</v>
      </c>
      <c r="E10" s="48">
        <f t="shared" si="0"/>
        <v>2.7946995536623026E-2</v>
      </c>
    </row>
    <row r="11" spans="1:5" s="24" customFormat="1" ht="10" x14ac:dyDescent="0.2">
      <c r="A11" s="35"/>
      <c r="B11" s="42" t="s">
        <v>22</v>
      </c>
      <c r="C11" s="29">
        <v>-55289</v>
      </c>
      <c r="D11" s="29">
        <v>-49459</v>
      </c>
      <c r="E11" s="27">
        <f t="shared" si="0"/>
        <v>0.11787541195737884</v>
      </c>
    </row>
    <row r="12" spans="1:5" s="24" customFormat="1" ht="15" customHeight="1" thickBot="1" x14ac:dyDescent="0.3">
      <c r="A12" s="35"/>
      <c r="B12" s="47" t="s">
        <v>23</v>
      </c>
      <c r="C12" s="31">
        <f>+C10+C11</f>
        <v>151757</v>
      </c>
      <c r="D12" s="31">
        <f>+D10+D11</f>
        <v>151958</v>
      </c>
      <c r="E12" s="48">
        <f t="shared" si="0"/>
        <v>-1.3227339133181537E-3</v>
      </c>
    </row>
    <row r="13" spans="1:5" s="24" customFormat="1" ht="10" x14ac:dyDescent="0.2">
      <c r="A13" s="35"/>
      <c r="B13" s="42" t="s">
        <v>24</v>
      </c>
      <c r="C13" s="29">
        <v>-36522</v>
      </c>
      <c r="D13" s="29">
        <v>-33301</v>
      </c>
      <c r="E13" s="27">
        <f t="shared" si="0"/>
        <v>9.6723822107444221E-2</v>
      </c>
    </row>
    <row r="14" spans="1:5" s="24" customFormat="1" ht="10" x14ac:dyDescent="0.2">
      <c r="A14" s="35"/>
      <c r="B14" s="19" t="s">
        <v>25</v>
      </c>
      <c r="C14" s="21">
        <v>-65950</v>
      </c>
      <c r="D14" s="21">
        <v>-60811</v>
      </c>
      <c r="E14" s="25">
        <f t="shared" si="0"/>
        <v>8.450773708704018E-2</v>
      </c>
    </row>
    <row r="15" spans="1:5" s="24" customFormat="1" ht="10" x14ac:dyDescent="0.2">
      <c r="A15" s="35"/>
      <c r="B15" s="19" t="s">
        <v>26</v>
      </c>
      <c r="C15" s="46">
        <v>-21415</v>
      </c>
      <c r="D15" s="46">
        <v>-17620</v>
      </c>
      <c r="E15" s="25">
        <f t="shared" si="0"/>
        <v>0.21538024971623154</v>
      </c>
    </row>
    <row r="16" spans="1:5" s="24" customFormat="1" ht="10" x14ac:dyDescent="0.2">
      <c r="A16" s="35"/>
      <c r="B16" s="19" t="s">
        <v>144</v>
      </c>
      <c r="C16" s="46">
        <v>9206</v>
      </c>
      <c r="D16" s="46">
        <v>4036</v>
      </c>
      <c r="E16" s="25">
        <f t="shared" si="0"/>
        <v>1.2809712586719524</v>
      </c>
    </row>
    <row r="17" spans="1:5" s="24" customFormat="1" ht="10" x14ac:dyDescent="0.2">
      <c r="A17" s="35"/>
      <c r="B17" s="19" t="s">
        <v>145</v>
      </c>
      <c r="C17" s="46">
        <v>-8341</v>
      </c>
      <c r="D17" s="46">
        <v>-2053</v>
      </c>
      <c r="E17" s="25">
        <f t="shared" si="0"/>
        <v>3.0628348757915247</v>
      </c>
    </row>
    <row r="18" spans="1:5" s="24" customFormat="1" ht="10" x14ac:dyDescent="0.2">
      <c r="A18" s="35"/>
      <c r="B18" s="19" t="s">
        <v>27</v>
      </c>
      <c r="C18" s="21">
        <v>-1171</v>
      </c>
      <c r="D18" s="21">
        <v>-1461</v>
      </c>
      <c r="E18" s="25">
        <f t="shared" si="0"/>
        <v>-0.19849418206707733</v>
      </c>
    </row>
    <row r="19" spans="1:5" s="24" customFormat="1" ht="15" customHeight="1" thickBot="1" x14ac:dyDescent="0.3">
      <c r="A19" s="35"/>
      <c r="B19" s="47" t="s">
        <v>146</v>
      </c>
      <c r="C19" s="31">
        <f>SUM(C12:C18)</f>
        <v>27564</v>
      </c>
      <c r="D19" s="31">
        <f>SUM(D12:D18)</f>
        <v>40748</v>
      </c>
      <c r="E19" s="48">
        <f t="shared" si="0"/>
        <v>-0.32354962206734073</v>
      </c>
    </row>
    <row r="20" spans="1:5" s="24" customFormat="1" ht="10" x14ac:dyDescent="0.2">
      <c r="A20" s="35"/>
      <c r="B20" s="42" t="s">
        <v>147</v>
      </c>
      <c r="C20" s="29">
        <v>2534</v>
      </c>
      <c r="D20" s="29">
        <v>2857</v>
      </c>
      <c r="E20" s="25">
        <f t="shared" si="0"/>
        <v>-0.11305565278263913</v>
      </c>
    </row>
    <row r="21" spans="1:5" s="24" customFormat="1" ht="10" x14ac:dyDescent="0.2">
      <c r="A21" s="35"/>
      <c r="B21" s="19" t="s">
        <v>148</v>
      </c>
      <c r="C21" s="21">
        <v>-1383</v>
      </c>
      <c r="D21" s="21">
        <v>-1464</v>
      </c>
      <c r="E21" s="25">
        <f t="shared" si="0"/>
        <v>-5.5327868852459015E-2</v>
      </c>
    </row>
    <row r="22" spans="1:5" s="24" customFormat="1" ht="15" customHeight="1" thickBot="1" x14ac:dyDescent="0.3">
      <c r="A22" s="35"/>
      <c r="B22" s="47" t="s">
        <v>149</v>
      </c>
      <c r="C22" s="31">
        <f>SUM(C20:C21)</f>
        <v>1151</v>
      </c>
      <c r="D22" s="31">
        <f>SUM(D20:D21)</f>
        <v>1393</v>
      </c>
      <c r="E22" s="48">
        <f t="shared" ref="E22" si="1">(C22-D22)/D22</f>
        <v>-0.17372577171572146</v>
      </c>
    </row>
    <row r="23" spans="1:5" s="24" customFormat="1" ht="15" customHeight="1" thickBot="1" x14ac:dyDescent="0.3">
      <c r="A23" s="35"/>
      <c r="B23" s="47" t="s">
        <v>79</v>
      </c>
      <c r="C23" s="31">
        <f>+C22+C19</f>
        <v>28715</v>
      </c>
      <c r="D23" s="31">
        <f>+D22+D19</f>
        <v>42141</v>
      </c>
      <c r="E23" s="48">
        <f t="shared" si="0"/>
        <v>-0.31859709071925202</v>
      </c>
    </row>
    <row r="24" spans="1:5" s="24" customFormat="1" ht="10" x14ac:dyDescent="0.2">
      <c r="A24" s="35"/>
      <c r="B24" s="42" t="s">
        <v>28</v>
      </c>
      <c r="C24" s="29">
        <v>-8524</v>
      </c>
      <c r="D24" s="29">
        <v>-12471</v>
      </c>
      <c r="E24" s="27">
        <f t="shared" si="0"/>
        <v>-0.31649426669874109</v>
      </c>
    </row>
    <row r="25" spans="1:5" s="24" customFormat="1" ht="15" customHeight="1" thickBot="1" x14ac:dyDescent="0.3">
      <c r="A25" s="35"/>
      <c r="B25" s="47" t="s">
        <v>15</v>
      </c>
      <c r="C25" s="31">
        <f>SUM(C23:C24)</f>
        <v>20191</v>
      </c>
      <c r="D25" s="31">
        <f>SUM(D23:D24)</f>
        <v>29670</v>
      </c>
      <c r="E25" s="48">
        <f t="shared" si="0"/>
        <v>-0.3194809571958207</v>
      </c>
    </row>
    <row r="26" spans="1:5" s="24" customFormat="1" ht="15" customHeight="1" x14ac:dyDescent="0.25">
      <c r="A26" s="35"/>
      <c r="B26" s="176" t="s">
        <v>29</v>
      </c>
      <c r="C26" s="23">
        <f>+C25-C27</f>
        <v>20157</v>
      </c>
      <c r="D26" s="23">
        <f>+D25-D27</f>
        <v>29567</v>
      </c>
      <c r="E26" s="26">
        <f>(C26-D26)/D26</f>
        <v>-0.31826022254540537</v>
      </c>
    </row>
    <row r="27" spans="1:5" s="24" customFormat="1" ht="15" customHeight="1" thickBot="1" x14ac:dyDescent="0.3">
      <c r="A27" s="35"/>
      <c r="B27" s="177" t="s">
        <v>60</v>
      </c>
      <c r="C27" s="44">
        <v>34</v>
      </c>
      <c r="D27" s="44">
        <v>103</v>
      </c>
      <c r="E27" s="28"/>
    </row>
    <row r="28" spans="1:5" s="24" customFormat="1" ht="10" x14ac:dyDescent="0.2">
      <c r="A28" s="35"/>
      <c r="B28" s="19" t="s">
        <v>95</v>
      </c>
      <c r="C28" s="20">
        <f>ROUND((C26/C30*1000),2)</f>
        <v>0.27</v>
      </c>
      <c r="D28" s="20">
        <f>ROUND((D26/D30*1000),2)</f>
        <v>0.4</v>
      </c>
      <c r="E28" s="25">
        <f>(C28-D28)/D28</f>
        <v>-0.32500000000000001</v>
      </c>
    </row>
    <row r="29" spans="1:5" s="24" customFormat="1" ht="10" x14ac:dyDescent="0.2">
      <c r="A29" s="35"/>
      <c r="B29" s="19" t="s">
        <v>96</v>
      </c>
      <c r="C29" s="20">
        <f>ROUND((C26/C31*1000),2)</f>
        <v>0.27</v>
      </c>
      <c r="D29" s="20">
        <f>ROUND((D26/D31*1000),2)</f>
        <v>0.4</v>
      </c>
      <c r="E29" s="25">
        <f>(C29-D29)/D29</f>
        <v>-0.32500000000000001</v>
      </c>
    </row>
    <row r="30" spans="1:5" s="24" customFormat="1" ht="10" x14ac:dyDescent="0.2">
      <c r="A30" s="35"/>
      <c r="B30" s="19" t="s">
        <v>30</v>
      </c>
      <c r="C30" s="21">
        <v>73979889</v>
      </c>
      <c r="D30" s="21">
        <v>73979889</v>
      </c>
      <c r="E30" s="25" t="s">
        <v>1</v>
      </c>
    </row>
    <row r="31" spans="1:5" s="24" customFormat="1" ht="10" x14ac:dyDescent="0.2">
      <c r="A31" s="35"/>
      <c r="B31" s="19" t="s">
        <v>31</v>
      </c>
      <c r="C31" s="21">
        <v>73979889</v>
      </c>
      <c r="D31" s="21">
        <v>73981320</v>
      </c>
      <c r="E31" s="25" t="s">
        <v>1</v>
      </c>
    </row>
    <row r="32" spans="1:5" x14ac:dyDescent="0.3">
      <c r="A32" s="33"/>
      <c r="B32" s="33"/>
      <c r="C32" s="178"/>
      <c r="D32" s="33"/>
      <c r="E32" s="33"/>
    </row>
    <row r="33" spans="1:2" x14ac:dyDescent="0.3">
      <c r="A33" s="2" t="s">
        <v>113</v>
      </c>
      <c r="B33" s="170"/>
    </row>
    <row r="34" spans="1:2" x14ac:dyDescent="0.3">
      <c r="B34" s="170"/>
    </row>
    <row r="35" spans="1:2" x14ac:dyDescent="0.3">
      <c r="B35" s="170"/>
    </row>
    <row r="56" spans="4:4" x14ac:dyDescent="0.3">
      <c r="D56" s="2" t="s">
        <v>112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E76"/>
  <sheetViews>
    <sheetView showGridLines="0" zoomScaleNormal="100" workbookViewId="0"/>
  </sheetViews>
  <sheetFormatPr defaultColWidth="9.1796875" defaultRowHeight="14" x14ac:dyDescent="0.35"/>
  <cols>
    <col min="1" max="1" width="3.453125" style="10" customWidth="1"/>
    <col min="2" max="2" width="46.81640625" style="10" customWidth="1"/>
    <col min="3" max="4" width="17.26953125" style="10" customWidth="1"/>
    <col min="5" max="5" width="7" style="10" customWidth="1"/>
    <col min="6" max="16384" width="9.1796875" style="10"/>
  </cols>
  <sheetData>
    <row r="1" spans="1:5" s="50" customFormat="1" ht="15" customHeight="1" x14ac:dyDescent="0.35">
      <c r="B1" s="51" t="str">
        <f>'Table of contents'!C13</f>
        <v>Consolidated Balance Sheet as of March 31, 2020 and December 31, 2019</v>
      </c>
      <c r="C1" s="52"/>
      <c r="D1" s="52"/>
    </row>
    <row r="2" spans="1:5" ht="15" customHeight="1" x14ac:dyDescent="0.35">
      <c r="B2" s="329" t="s">
        <v>93</v>
      </c>
      <c r="C2" s="329"/>
      <c r="D2" s="9"/>
    </row>
    <row r="3" spans="1:5" ht="15" customHeight="1" x14ac:dyDescent="0.35">
      <c r="B3" s="14"/>
      <c r="C3" s="8"/>
      <c r="D3" s="8"/>
    </row>
    <row r="4" spans="1:5" s="53" customFormat="1" ht="20.25" customHeight="1" thickBot="1" x14ac:dyDescent="0.4">
      <c r="A4" s="57"/>
      <c r="B4" s="58" t="s">
        <v>97</v>
      </c>
      <c r="C4" s="174" t="s">
        <v>165</v>
      </c>
      <c r="D4" s="175" t="s">
        <v>142</v>
      </c>
      <c r="E4" s="57"/>
    </row>
    <row r="5" spans="1:5" s="53" customFormat="1" ht="15" customHeight="1" thickBot="1" x14ac:dyDescent="0.4">
      <c r="A5" s="57"/>
      <c r="B5" s="59" t="s">
        <v>32</v>
      </c>
      <c r="C5" s="60"/>
      <c r="D5" s="61"/>
      <c r="E5" s="57"/>
    </row>
    <row r="6" spans="1:5" s="53" customFormat="1" ht="14.25" customHeight="1" x14ac:dyDescent="0.35">
      <c r="A6" s="57"/>
      <c r="B6" s="62" t="s">
        <v>150</v>
      </c>
      <c r="C6" s="63">
        <v>4795</v>
      </c>
      <c r="D6" s="63">
        <v>4795</v>
      </c>
      <c r="E6" s="55"/>
    </row>
    <row r="7" spans="1:5" s="53" customFormat="1" ht="14.25" customHeight="1" x14ac:dyDescent="0.35">
      <c r="A7" s="57"/>
      <c r="B7" s="62" t="s">
        <v>18</v>
      </c>
      <c r="C7" s="63">
        <v>509991</v>
      </c>
      <c r="D7" s="63">
        <v>513632</v>
      </c>
      <c r="E7" s="55"/>
    </row>
    <row r="8" spans="1:5" s="53" customFormat="1" ht="14.25" customHeight="1" x14ac:dyDescent="0.35">
      <c r="A8" s="57"/>
      <c r="B8" s="64" t="s">
        <v>70</v>
      </c>
      <c r="C8" s="65">
        <v>4820</v>
      </c>
      <c r="D8" s="65">
        <v>5720</v>
      </c>
      <c r="E8" s="57"/>
    </row>
    <row r="9" spans="1:5" s="53" customFormat="1" ht="14.25" customHeight="1" x14ac:dyDescent="0.35">
      <c r="A9" s="57"/>
      <c r="B9" s="64" t="s">
        <v>127</v>
      </c>
      <c r="C9" s="65">
        <v>187169</v>
      </c>
      <c r="D9" s="65">
        <v>206596</v>
      </c>
      <c r="E9" s="57"/>
    </row>
    <row r="10" spans="1:5" s="53" customFormat="1" ht="14.25" customHeight="1" x14ac:dyDescent="0.35">
      <c r="A10" s="57"/>
      <c r="B10" s="64" t="s">
        <v>71</v>
      </c>
      <c r="C10" s="65">
        <v>30998</v>
      </c>
      <c r="D10" s="65">
        <v>26299</v>
      </c>
      <c r="E10" s="57"/>
    </row>
    <row r="11" spans="1:5" s="53" customFormat="1" ht="14.25" customHeight="1" x14ac:dyDescent="0.35">
      <c r="A11" s="57"/>
      <c r="B11" s="64" t="s">
        <v>80</v>
      </c>
      <c r="C11" s="65">
        <v>17219</v>
      </c>
      <c r="D11" s="65">
        <v>18943</v>
      </c>
      <c r="E11" s="57"/>
    </row>
    <row r="12" spans="1:5" s="53" customFormat="1" ht="14.25" customHeight="1" x14ac:dyDescent="0.35">
      <c r="A12" s="57"/>
      <c r="B12" s="160"/>
      <c r="C12" s="161">
        <f>SUM(C6:C11)</f>
        <v>754992</v>
      </c>
      <c r="D12" s="161">
        <f>SUM(D6:D11)</f>
        <v>775985</v>
      </c>
      <c r="E12" s="57"/>
    </row>
    <row r="13" spans="1:5" s="53" customFormat="1" ht="15" customHeight="1" thickBot="1" x14ac:dyDescent="0.4">
      <c r="A13" s="57"/>
      <c r="B13" s="66" t="s">
        <v>33</v>
      </c>
      <c r="C13" s="67"/>
      <c r="D13" s="67"/>
      <c r="E13" s="57"/>
    </row>
    <row r="14" spans="1:5" s="53" customFormat="1" ht="14.25" customHeight="1" x14ac:dyDescent="0.35">
      <c r="A14" s="57"/>
      <c r="B14" s="62" t="s">
        <v>34</v>
      </c>
      <c r="C14" s="63">
        <v>115080</v>
      </c>
      <c r="D14" s="63">
        <v>116601</v>
      </c>
      <c r="E14" s="57"/>
    </row>
    <row r="15" spans="1:5" s="53" customFormat="1" ht="14.25" customHeight="1" x14ac:dyDescent="0.35">
      <c r="A15" s="57"/>
      <c r="B15" s="64" t="s">
        <v>35</v>
      </c>
      <c r="C15" s="65">
        <v>986912</v>
      </c>
      <c r="D15" s="65">
        <v>980088</v>
      </c>
      <c r="E15" s="57"/>
    </row>
    <row r="16" spans="1:5" s="53" customFormat="1" ht="14.25" customHeight="1" x14ac:dyDescent="0.35">
      <c r="A16" s="57"/>
      <c r="B16" s="64" t="s">
        <v>36</v>
      </c>
      <c r="C16" s="65">
        <v>101227</v>
      </c>
      <c r="D16" s="65">
        <v>103977</v>
      </c>
      <c r="E16" s="57"/>
    </row>
    <row r="17" spans="1:5" s="53" customFormat="1" ht="14.25" customHeight="1" x14ac:dyDescent="0.35">
      <c r="A17" s="57"/>
      <c r="B17" s="64" t="s">
        <v>70</v>
      </c>
      <c r="C17" s="65">
        <v>17428</v>
      </c>
      <c r="D17" s="65">
        <v>17078</v>
      </c>
      <c r="E17" s="57"/>
    </row>
    <row r="18" spans="1:5" s="53" customFormat="1" ht="14.25" customHeight="1" x14ac:dyDescent="0.35">
      <c r="A18" s="57"/>
      <c r="B18" s="64" t="s">
        <v>127</v>
      </c>
      <c r="C18" s="65">
        <v>92623</v>
      </c>
      <c r="D18" s="65">
        <v>96544</v>
      </c>
      <c r="E18" s="57"/>
    </row>
    <row r="19" spans="1:5" s="53" customFormat="1" ht="14.25" customHeight="1" x14ac:dyDescent="0.35">
      <c r="A19" s="57"/>
      <c r="B19" s="64" t="s">
        <v>71</v>
      </c>
      <c r="C19" s="65">
        <v>2816</v>
      </c>
      <c r="D19" s="65">
        <v>3024</v>
      </c>
      <c r="E19" s="57"/>
    </row>
    <row r="20" spans="1:5" s="53" customFormat="1" ht="14.25" customHeight="1" x14ac:dyDescent="0.35">
      <c r="A20" s="57"/>
      <c r="B20" s="64" t="s">
        <v>80</v>
      </c>
      <c r="C20" s="65">
        <v>10938</v>
      </c>
      <c r="D20" s="65">
        <v>10835</v>
      </c>
      <c r="E20" s="57"/>
    </row>
    <row r="21" spans="1:5" s="53" customFormat="1" ht="14.25" customHeight="1" x14ac:dyDescent="0.35">
      <c r="A21" s="57"/>
      <c r="B21" s="64" t="s">
        <v>81</v>
      </c>
      <c r="C21" s="65">
        <v>12857</v>
      </c>
      <c r="D21" s="65">
        <v>11955</v>
      </c>
      <c r="E21" s="57"/>
    </row>
    <row r="22" spans="1:5" s="53" customFormat="1" ht="14.25" customHeight="1" x14ac:dyDescent="0.35">
      <c r="A22" s="57"/>
      <c r="B22" s="160"/>
      <c r="C22" s="161">
        <f>SUM(C14:C21)</f>
        <v>1339881</v>
      </c>
      <c r="D22" s="161">
        <f>SUM(D14:D21)</f>
        <v>1340102</v>
      </c>
      <c r="E22" s="57"/>
    </row>
    <row r="23" spans="1:5" s="53" customFormat="1" ht="15" customHeight="1" thickBot="1" x14ac:dyDescent="0.4">
      <c r="A23" s="57"/>
      <c r="B23" s="68" t="s">
        <v>98</v>
      </c>
      <c r="C23" s="69">
        <f>+C12+C22</f>
        <v>2094873</v>
      </c>
      <c r="D23" s="69">
        <f>+D12+D22</f>
        <v>2116087</v>
      </c>
      <c r="E23" s="57"/>
    </row>
    <row r="24" spans="1:5" s="53" customFormat="1" ht="14.25" customHeight="1" x14ac:dyDescent="0.35">
      <c r="A24" s="57"/>
      <c r="B24" s="70"/>
      <c r="C24" s="71"/>
      <c r="D24" s="72"/>
      <c r="E24" s="57"/>
    </row>
    <row r="25" spans="1:5" s="53" customFormat="1" ht="20.25" customHeight="1" thickBot="1" x14ac:dyDescent="0.4">
      <c r="A25" s="57"/>
      <c r="B25" s="58" t="s">
        <v>107</v>
      </c>
      <c r="C25" s="174" t="s">
        <v>165</v>
      </c>
      <c r="D25" s="175" t="s">
        <v>142</v>
      </c>
      <c r="E25" s="57"/>
    </row>
    <row r="26" spans="1:5" s="53" customFormat="1" ht="15" customHeight="1" thickBot="1" x14ac:dyDescent="0.4">
      <c r="A26" s="57"/>
      <c r="B26" s="59" t="s">
        <v>37</v>
      </c>
      <c r="C26" s="60"/>
      <c r="D26" s="61"/>
      <c r="E26" s="57"/>
    </row>
    <row r="27" spans="1:5" s="53" customFormat="1" ht="14.25" customHeight="1" x14ac:dyDescent="0.35">
      <c r="A27" s="57"/>
      <c r="B27" s="62" t="s">
        <v>151</v>
      </c>
      <c r="C27" s="73">
        <v>5092</v>
      </c>
      <c r="D27" s="73">
        <v>5092</v>
      </c>
      <c r="E27" s="57"/>
    </row>
    <row r="28" spans="1:5" s="53" customFormat="1" ht="14.25" customHeight="1" x14ac:dyDescent="0.35">
      <c r="A28" s="57"/>
      <c r="B28" s="62" t="s">
        <v>38</v>
      </c>
      <c r="C28" s="73">
        <v>43085</v>
      </c>
      <c r="D28" s="73">
        <v>96389</v>
      </c>
      <c r="E28" s="57"/>
    </row>
    <row r="29" spans="1:5" s="53" customFormat="1" ht="14.25" customHeight="1" x14ac:dyDescent="0.35">
      <c r="A29" s="57"/>
      <c r="B29" s="64" t="s">
        <v>128</v>
      </c>
      <c r="C29" s="65">
        <v>32918</v>
      </c>
      <c r="D29" s="65">
        <v>35793</v>
      </c>
      <c r="E29" s="57"/>
    </row>
    <row r="30" spans="1:5" s="53" customFormat="1" ht="14.25" customHeight="1" x14ac:dyDescent="0.35">
      <c r="A30" s="57"/>
      <c r="B30" s="64" t="s">
        <v>82</v>
      </c>
      <c r="C30" s="65">
        <v>90655</v>
      </c>
      <c r="D30" s="65">
        <v>116367</v>
      </c>
      <c r="E30" s="57"/>
    </row>
    <row r="31" spans="1:5" s="53" customFormat="1" ht="14.25" customHeight="1" x14ac:dyDescent="0.35">
      <c r="A31" s="57"/>
      <c r="B31" s="64" t="s">
        <v>39</v>
      </c>
      <c r="C31" s="65">
        <v>37473</v>
      </c>
      <c r="D31" s="65">
        <v>38099</v>
      </c>
      <c r="E31" s="57"/>
    </row>
    <row r="32" spans="1:5" s="53" customFormat="1" ht="14.25" customHeight="1" x14ac:dyDescent="0.35">
      <c r="A32" s="57"/>
      <c r="B32" s="64" t="s">
        <v>83</v>
      </c>
      <c r="C32" s="65">
        <v>39694</v>
      </c>
      <c r="D32" s="65">
        <v>35569</v>
      </c>
      <c r="E32" s="57"/>
    </row>
    <row r="33" spans="1:5" s="53" customFormat="1" ht="14.25" customHeight="1" x14ac:dyDescent="0.35">
      <c r="A33" s="57"/>
      <c r="B33" s="64" t="s">
        <v>143</v>
      </c>
      <c r="C33" s="65">
        <v>183727</v>
      </c>
      <c r="D33" s="65">
        <v>140893</v>
      </c>
      <c r="E33" s="57"/>
    </row>
    <row r="34" spans="1:5" s="53" customFormat="1" ht="14.25" customHeight="1" x14ac:dyDescent="0.35">
      <c r="A34" s="57"/>
      <c r="B34" s="160"/>
      <c r="C34" s="161">
        <f>SUM(C27:C33)</f>
        <v>432644</v>
      </c>
      <c r="D34" s="161">
        <f>SUM(D27:D33)</f>
        <v>468202</v>
      </c>
      <c r="E34" s="57"/>
    </row>
    <row r="35" spans="1:5" s="53" customFormat="1" ht="15" customHeight="1" thickBot="1" x14ac:dyDescent="0.4">
      <c r="A35" s="57"/>
      <c r="B35" s="66" t="s">
        <v>40</v>
      </c>
      <c r="C35" s="67"/>
      <c r="D35" s="67"/>
      <c r="E35" s="57"/>
    </row>
    <row r="36" spans="1:5" s="53" customFormat="1" ht="14.25" customHeight="1" x14ac:dyDescent="0.35">
      <c r="A36" s="57"/>
      <c r="B36" s="62" t="s">
        <v>38</v>
      </c>
      <c r="C36" s="73">
        <v>201134</v>
      </c>
      <c r="D36" s="73">
        <v>200225</v>
      </c>
      <c r="E36" s="57"/>
    </row>
    <row r="37" spans="1:5" s="53" customFormat="1" ht="14.25" customHeight="1" x14ac:dyDescent="0.35">
      <c r="A37" s="57"/>
      <c r="B37" s="64" t="s">
        <v>128</v>
      </c>
      <c r="C37" s="65">
        <v>187</v>
      </c>
      <c r="D37" s="65">
        <v>90</v>
      </c>
      <c r="E37" s="57"/>
    </row>
    <row r="38" spans="1:5" s="53" customFormat="1" ht="14.25" customHeight="1" x14ac:dyDescent="0.35">
      <c r="A38" s="57"/>
      <c r="B38" s="64" t="s">
        <v>82</v>
      </c>
      <c r="C38" s="65">
        <v>955</v>
      </c>
      <c r="D38" s="65">
        <v>1343</v>
      </c>
      <c r="E38" s="57"/>
    </row>
    <row r="39" spans="1:5" s="53" customFormat="1" ht="14.25" customHeight="1" x14ac:dyDescent="0.35">
      <c r="A39" s="57"/>
      <c r="B39" s="64" t="s">
        <v>39</v>
      </c>
      <c r="C39" s="65">
        <v>7206</v>
      </c>
      <c r="D39" s="65">
        <v>7360</v>
      </c>
      <c r="E39" s="57"/>
    </row>
    <row r="40" spans="1:5" s="53" customFormat="1" ht="14.25" customHeight="1" x14ac:dyDescent="0.35">
      <c r="A40" s="57"/>
      <c r="B40" s="64" t="s">
        <v>84</v>
      </c>
      <c r="C40" s="65">
        <v>47417</v>
      </c>
      <c r="D40" s="65">
        <v>47963</v>
      </c>
      <c r="E40" s="57"/>
    </row>
    <row r="41" spans="1:5" s="53" customFormat="1" ht="14.25" customHeight="1" x14ac:dyDescent="0.35">
      <c r="A41" s="57"/>
      <c r="B41" s="64" t="s">
        <v>83</v>
      </c>
      <c r="C41" s="65">
        <v>2710</v>
      </c>
      <c r="D41" s="65">
        <v>2643</v>
      </c>
      <c r="E41" s="57"/>
    </row>
    <row r="42" spans="1:5" s="53" customFormat="1" ht="14.25" customHeight="1" x14ac:dyDescent="0.35">
      <c r="A42" s="57"/>
      <c r="B42" s="64" t="s">
        <v>72</v>
      </c>
      <c r="C42" s="65">
        <v>6735</v>
      </c>
      <c r="D42" s="65">
        <v>10594</v>
      </c>
      <c r="E42" s="57"/>
    </row>
    <row r="43" spans="1:5" s="53" customFormat="1" ht="15" customHeight="1" x14ac:dyDescent="0.35">
      <c r="A43" s="57"/>
      <c r="B43" s="64" t="s">
        <v>143</v>
      </c>
      <c r="C43" s="65">
        <v>19598</v>
      </c>
      <c r="D43" s="65">
        <v>20212</v>
      </c>
      <c r="E43" s="57"/>
    </row>
    <row r="44" spans="1:5" s="53" customFormat="1" ht="15" customHeight="1" x14ac:dyDescent="0.35">
      <c r="A44" s="57"/>
      <c r="B44" s="160"/>
      <c r="C44" s="161">
        <f>SUM(C36:C43)</f>
        <v>285942</v>
      </c>
      <c r="D44" s="161">
        <f>SUM(D36:D43)</f>
        <v>290430</v>
      </c>
      <c r="E44" s="57"/>
    </row>
    <row r="45" spans="1:5" s="53" customFormat="1" ht="14.25" customHeight="1" thickBot="1" x14ac:dyDescent="0.4">
      <c r="A45" s="57"/>
      <c r="B45" s="66" t="s">
        <v>41</v>
      </c>
      <c r="C45" s="67"/>
      <c r="D45" s="67"/>
      <c r="E45" s="57"/>
    </row>
    <row r="46" spans="1:5" s="53" customFormat="1" ht="14.25" customHeight="1" x14ac:dyDescent="0.35">
      <c r="A46" s="57"/>
      <c r="B46" s="62" t="s">
        <v>42</v>
      </c>
      <c r="C46" s="63">
        <v>74000</v>
      </c>
      <c r="D46" s="63">
        <v>74000</v>
      </c>
      <c r="E46" s="57"/>
    </row>
    <row r="47" spans="1:5" s="53" customFormat="1" ht="14.25" customHeight="1" x14ac:dyDescent="0.35">
      <c r="A47" s="57"/>
      <c r="B47" s="64" t="s">
        <v>73</v>
      </c>
      <c r="C47" s="65">
        <v>22580</v>
      </c>
      <c r="D47" s="65">
        <v>22580</v>
      </c>
      <c r="E47" s="57"/>
    </row>
    <row r="48" spans="1:5" s="53" customFormat="1" ht="14.25" customHeight="1" x14ac:dyDescent="0.35">
      <c r="A48" s="57"/>
      <c r="B48" s="64" t="s">
        <v>43</v>
      </c>
      <c r="C48" s="65">
        <v>1322396</v>
      </c>
      <c r="D48" s="65">
        <v>1302257</v>
      </c>
      <c r="E48" s="57"/>
    </row>
    <row r="49" spans="1:5" s="53" customFormat="1" ht="14.25" customHeight="1" x14ac:dyDescent="0.35">
      <c r="A49" s="57"/>
      <c r="B49" s="64" t="s">
        <v>44</v>
      </c>
      <c r="C49" s="65">
        <v>-42303</v>
      </c>
      <c r="D49" s="65">
        <v>-41304</v>
      </c>
      <c r="E49" s="57"/>
    </row>
    <row r="50" spans="1:5" s="53" customFormat="1" ht="15" customHeight="1" x14ac:dyDescent="0.35">
      <c r="A50" s="57"/>
      <c r="B50" s="64" t="s">
        <v>45</v>
      </c>
      <c r="C50" s="65">
        <v>-757</v>
      </c>
      <c r="D50" s="65">
        <v>-757</v>
      </c>
      <c r="E50" s="57"/>
    </row>
    <row r="51" spans="1:5" s="53" customFormat="1" ht="15" customHeight="1" thickBot="1" x14ac:dyDescent="0.4">
      <c r="A51" s="57"/>
      <c r="B51" s="66" t="s">
        <v>56</v>
      </c>
      <c r="C51" s="67">
        <f>SUM(C46:C50)</f>
        <v>1375916</v>
      </c>
      <c r="D51" s="67">
        <f>SUM(D46:D50)</f>
        <v>1356776</v>
      </c>
      <c r="E51" s="57"/>
    </row>
    <row r="52" spans="1:5" s="53" customFormat="1" ht="15" customHeight="1" thickBot="1" x14ac:dyDescent="0.4">
      <c r="A52" s="57"/>
      <c r="B52" s="59" t="s">
        <v>57</v>
      </c>
      <c r="C52" s="60">
        <v>371</v>
      </c>
      <c r="D52" s="60">
        <v>679</v>
      </c>
      <c r="E52" s="57"/>
    </row>
    <row r="53" spans="1:5" s="53" customFormat="1" ht="15" customHeight="1" thickBot="1" x14ac:dyDescent="0.4">
      <c r="A53" s="57"/>
      <c r="B53" s="162"/>
      <c r="C53" s="60">
        <f>SUM(C51:C52)</f>
        <v>1376287</v>
      </c>
      <c r="D53" s="60">
        <f>SUM(D51:D52)</f>
        <v>1357455</v>
      </c>
      <c r="E53" s="57"/>
    </row>
    <row r="54" spans="1:5" s="53" customFormat="1" ht="14.25" customHeight="1" thickBot="1" x14ac:dyDescent="0.4">
      <c r="B54" s="74" t="s">
        <v>99</v>
      </c>
      <c r="C54" s="75">
        <f>+C34+C44+C53</f>
        <v>2094873</v>
      </c>
      <c r="D54" s="75">
        <f>+D34+D44+D53</f>
        <v>2116087</v>
      </c>
    </row>
    <row r="55" spans="1:5" s="53" customFormat="1" ht="14.25" customHeight="1" x14ac:dyDescent="0.35">
      <c r="B55" s="56"/>
      <c r="C55" s="54"/>
      <c r="D55" s="54"/>
    </row>
    <row r="56" spans="1:5" s="53" customFormat="1" ht="14.25" customHeight="1" x14ac:dyDescent="0.35"/>
    <row r="57" spans="1:5" s="53" customFormat="1" ht="10" x14ac:dyDescent="0.35">
      <c r="B57" s="56"/>
      <c r="C57" s="54"/>
      <c r="D57" s="54"/>
    </row>
    <row r="58" spans="1:5" s="53" customFormat="1" ht="10" x14ac:dyDescent="0.35">
      <c r="B58" s="56"/>
      <c r="C58" s="56"/>
      <c r="D58" s="56"/>
    </row>
    <row r="59" spans="1:5" s="53" customFormat="1" ht="10" x14ac:dyDescent="0.35"/>
    <row r="60" spans="1:5" s="53" customFormat="1" ht="10" x14ac:dyDescent="0.35"/>
    <row r="61" spans="1:5" s="53" customFormat="1" ht="10" x14ac:dyDescent="0.35"/>
    <row r="62" spans="1:5" s="53" customFormat="1" ht="10" x14ac:dyDescent="0.35"/>
    <row r="63" spans="1:5" s="53" customFormat="1" ht="10" x14ac:dyDescent="0.35"/>
    <row r="64" spans="1:5" s="53" customFormat="1" ht="10" x14ac:dyDescent="0.35"/>
    <row r="65" spans="2:4" s="53" customFormat="1" ht="10" x14ac:dyDescent="0.35"/>
    <row r="66" spans="2:4" s="53" customFormat="1" ht="10" x14ac:dyDescent="0.35"/>
    <row r="67" spans="2:4" s="53" customFormat="1" ht="10" x14ac:dyDescent="0.35"/>
    <row r="68" spans="2:4" s="53" customFormat="1" ht="10" x14ac:dyDescent="0.35"/>
    <row r="69" spans="2:4" s="53" customFormat="1" ht="10" x14ac:dyDescent="0.35"/>
    <row r="70" spans="2:4" s="53" customFormat="1" ht="10" x14ac:dyDescent="0.35"/>
    <row r="71" spans="2:4" s="53" customFormat="1" ht="10" x14ac:dyDescent="0.35"/>
    <row r="72" spans="2:4" s="53" customFormat="1" ht="10" x14ac:dyDescent="0.35"/>
    <row r="73" spans="2:4" s="53" customFormat="1" ht="10" x14ac:dyDescent="0.35"/>
    <row r="74" spans="2:4" s="53" customFormat="1" ht="10" x14ac:dyDescent="0.35"/>
    <row r="75" spans="2:4" s="53" customFormat="1" ht="10" x14ac:dyDescent="0.35"/>
    <row r="76" spans="2:4" x14ac:dyDescent="0.35">
      <c r="B76" s="53"/>
      <c r="C76" s="53"/>
      <c r="D76" s="53"/>
    </row>
  </sheetData>
  <mergeCells count="1">
    <mergeCell ref="B2:C2"/>
  </mergeCells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D43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62.453125" style="2" customWidth="1"/>
    <col min="3" max="4" width="11.7265625" style="2" customWidth="1"/>
    <col min="5" max="16384" width="9.1796875" style="2"/>
  </cols>
  <sheetData>
    <row r="1" spans="1:4" s="36" customFormat="1" ht="15.75" customHeight="1" x14ac:dyDescent="0.35">
      <c r="B1" s="331" t="str">
        <f>'Table of contents'!C15</f>
        <v>Consolidated Statement of Cash Flows for the First Quarter 2020 and 2019</v>
      </c>
      <c r="C1" s="331"/>
      <c r="D1" s="331"/>
    </row>
    <row r="2" spans="1:4" x14ac:dyDescent="0.3">
      <c r="B2" s="330" t="s">
        <v>93</v>
      </c>
      <c r="C2" s="330"/>
      <c r="D2" s="330"/>
    </row>
    <row r="3" spans="1:4" ht="14.25" customHeight="1" x14ac:dyDescent="0.3">
      <c r="B3" s="15"/>
      <c r="C3" s="7"/>
      <c r="D3" s="7"/>
    </row>
    <row r="4" spans="1:4" s="24" customFormat="1" ht="14.25" customHeight="1" thickBot="1" x14ac:dyDescent="0.3">
      <c r="A4" s="35"/>
      <c r="B4" s="39" t="s">
        <v>94</v>
      </c>
      <c r="C4" s="78" t="s">
        <v>167</v>
      </c>
      <c r="D4" s="79" t="s">
        <v>168</v>
      </c>
    </row>
    <row r="5" spans="1:4" s="53" customFormat="1" ht="14.25" customHeight="1" x14ac:dyDescent="0.2">
      <c r="A5" s="57"/>
      <c r="B5" s="42" t="s">
        <v>15</v>
      </c>
      <c r="C5" s="29">
        <v>20191</v>
      </c>
      <c r="D5" s="30">
        <v>29670</v>
      </c>
    </row>
    <row r="6" spans="1:4" s="53" customFormat="1" ht="14.25" customHeight="1" x14ac:dyDescent="0.2">
      <c r="A6" s="57"/>
      <c r="B6" s="19" t="s">
        <v>28</v>
      </c>
      <c r="C6" s="21">
        <v>8524</v>
      </c>
      <c r="D6" s="22">
        <v>12471</v>
      </c>
    </row>
    <row r="7" spans="1:4" s="53" customFormat="1" ht="14.25" customHeight="1" x14ac:dyDescent="0.2">
      <c r="A7" s="57"/>
      <c r="B7" s="19" t="s">
        <v>85</v>
      </c>
      <c r="C7" s="21">
        <v>-1151</v>
      </c>
      <c r="D7" s="22">
        <v>-1394</v>
      </c>
    </row>
    <row r="8" spans="1:4" s="53" customFormat="1" ht="14.25" customHeight="1" x14ac:dyDescent="0.2">
      <c r="A8" s="57"/>
      <c r="B8" s="19" t="s">
        <v>46</v>
      </c>
      <c r="C8" s="21">
        <v>10309</v>
      </c>
      <c r="D8" s="22">
        <v>11588</v>
      </c>
    </row>
    <row r="9" spans="1:4" s="53" customFormat="1" ht="14.25" customHeight="1" x14ac:dyDescent="0.2">
      <c r="A9" s="57"/>
      <c r="B9" s="19" t="s">
        <v>140</v>
      </c>
      <c r="C9" s="21">
        <v>0</v>
      </c>
      <c r="D9" s="22">
        <v>0</v>
      </c>
    </row>
    <row r="10" spans="1:4" s="9" customFormat="1" ht="14.25" customHeight="1" x14ac:dyDescent="0.2">
      <c r="A10" s="80"/>
      <c r="B10" s="19" t="s">
        <v>86</v>
      </c>
      <c r="C10" s="21">
        <v>104</v>
      </c>
      <c r="D10" s="22">
        <v>41</v>
      </c>
    </row>
    <row r="11" spans="1:4" s="53" customFormat="1" ht="14.25" customHeight="1" x14ac:dyDescent="0.2">
      <c r="A11" s="57"/>
      <c r="B11" s="42" t="s">
        <v>87</v>
      </c>
      <c r="C11" s="29">
        <v>17675</v>
      </c>
      <c r="D11" s="30">
        <v>37126</v>
      </c>
    </row>
    <row r="12" spans="1:4" s="53" customFormat="1" ht="14.25" customHeight="1" x14ac:dyDescent="0.2">
      <c r="A12" s="57"/>
      <c r="B12" s="19" t="s">
        <v>47</v>
      </c>
      <c r="C12" s="21">
        <v>12048</v>
      </c>
      <c r="D12" s="22">
        <v>-17533</v>
      </c>
    </row>
    <row r="13" spans="1:4" s="53" customFormat="1" ht="14.25" customHeight="1" x14ac:dyDescent="0.2">
      <c r="A13" s="57"/>
      <c r="B13" s="19" t="s">
        <v>88</v>
      </c>
      <c r="C13" s="21">
        <v>-7471</v>
      </c>
      <c r="D13" s="22">
        <v>-13482</v>
      </c>
    </row>
    <row r="14" spans="1:4" s="53" customFormat="1" ht="14.25" customHeight="1" x14ac:dyDescent="0.2">
      <c r="A14" s="57"/>
      <c r="B14" s="19" t="s">
        <v>48</v>
      </c>
      <c r="C14" s="21">
        <v>-1305</v>
      </c>
      <c r="D14" s="22">
        <v>-1382</v>
      </c>
    </row>
    <row r="15" spans="1:4" s="53" customFormat="1" ht="14.25" customHeight="1" x14ac:dyDescent="0.2">
      <c r="A15" s="57"/>
      <c r="B15" s="19" t="s">
        <v>49</v>
      </c>
      <c r="C15" s="21">
        <v>2535</v>
      </c>
      <c r="D15" s="22">
        <v>2857</v>
      </c>
    </row>
    <row r="16" spans="1:4" ht="14.25" customHeight="1" thickBot="1" x14ac:dyDescent="0.35">
      <c r="B16" s="47" t="s">
        <v>130</v>
      </c>
      <c r="C16" s="31">
        <f>SUM(C5:C15)</f>
        <v>61459</v>
      </c>
      <c r="D16" s="32">
        <f>SUM(D5:D15)</f>
        <v>59962</v>
      </c>
    </row>
    <row r="17" spans="1:4" s="53" customFormat="1" ht="14.25" customHeight="1" x14ac:dyDescent="0.2">
      <c r="A17" s="57"/>
      <c r="B17" s="42" t="s">
        <v>50</v>
      </c>
      <c r="C17" s="29">
        <v>611</v>
      </c>
      <c r="D17" s="30">
        <v>162</v>
      </c>
    </row>
    <row r="18" spans="1:4" s="53" customFormat="1" ht="14.25" customHeight="1" x14ac:dyDescent="0.2">
      <c r="A18" s="57"/>
      <c r="B18" s="19" t="s">
        <v>51</v>
      </c>
      <c r="C18" s="21">
        <v>-3436</v>
      </c>
      <c r="D18" s="22">
        <v>-2444</v>
      </c>
    </row>
    <row r="19" spans="1:4" s="53" customFormat="1" ht="14.25" customHeight="1" x14ac:dyDescent="0.2">
      <c r="A19" s="57"/>
      <c r="B19" s="19" t="s">
        <v>89</v>
      </c>
      <c r="C19" s="21">
        <v>0</v>
      </c>
      <c r="D19" s="22">
        <v>171</v>
      </c>
    </row>
    <row r="20" spans="1:4" s="53" customFormat="1" ht="14.25" customHeight="1" x14ac:dyDescent="0.2">
      <c r="A20" s="57"/>
      <c r="B20" s="19" t="s">
        <v>90</v>
      </c>
      <c r="C20" s="21">
        <v>-2658</v>
      </c>
      <c r="D20" s="22">
        <v>-116</v>
      </c>
    </row>
    <row r="21" spans="1:4" s="53" customFormat="1" ht="14.25" customHeight="1" x14ac:dyDescent="0.2">
      <c r="A21" s="57"/>
      <c r="B21" s="19" t="s">
        <v>91</v>
      </c>
      <c r="C21" s="21">
        <v>172</v>
      </c>
      <c r="D21" s="22">
        <v>70</v>
      </c>
    </row>
    <row r="22" spans="1:4" s="53" customFormat="1" ht="14.25" customHeight="1" x14ac:dyDescent="0.2">
      <c r="A22" s="57"/>
      <c r="B22" s="19" t="s">
        <v>92</v>
      </c>
      <c r="C22" s="21">
        <v>-268</v>
      </c>
      <c r="D22" s="22">
        <v>-569</v>
      </c>
    </row>
    <row r="23" spans="1:4" s="53" customFormat="1" ht="14.25" customHeight="1" x14ac:dyDescent="0.2">
      <c r="A23" s="57"/>
      <c r="B23" s="19" t="s">
        <v>129</v>
      </c>
      <c r="C23" s="21">
        <v>0</v>
      </c>
      <c r="D23" s="22">
        <v>-5000</v>
      </c>
    </row>
    <row r="24" spans="1:4" ht="14.25" customHeight="1" thickBot="1" x14ac:dyDescent="0.35">
      <c r="B24" s="47" t="s">
        <v>133</v>
      </c>
      <c r="C24" s="31">
        <f>SUM(C17:C23)</f>
        <v>-5579</v>
      </c>
      <c r="D24" s="32">
        <f>SUM(D17:D23)</f>
        <v>-7726</v>
      </c>
    </row>
    <row r="25" spans="1:4" ht="14.25" customHeight="1" x14ac:dyDescent="0.3">
      <c r="B25" s="42" t="s">
        <v>141</v>
      </c>
      <c r="C25" s="29">
        <v>0</v>
      </c>
      <c r="D25" s="30">
        <v>0</v>
      </c>
    </row>
    <row r="26" spans="1:4" s="53" customFormat="1" ht="14.25" customHeight="1" x14ac:dyDescent="0.2">
      <c r="A26" s="57"/>
      <c r="B26" s="42" t="s">
        <v>111</v>
      </c>
      <c r="C26" s="29">
        <v>-342</v>
      </c>
      <c r="D26" s="30">
        <v>-320</v>
      </c>
    </row>
    <row r="27" spans="1:4" s="53" customFormat="1" ht="14.25" customHeight="1" x14ac:dyDescent="0.2">
      <c r="A27" s="57"/>
      <c r="B27" s="19" t="s">
        <v>154</v>
      </c>
      <c r="C27" s="21">
        <v>-52163</v>
      </c>
      <c r="D27" s="30">
        <v>-38241</v>
      </c>
    </row>
    <row r="28" spans="1:4" s="53" customFormat="1" ht="14.25" customHeight="1" x14ac:dyDescent="0.2">
      <c r="A28" s="57"/>
      <c r="B28" s="19" t="s">
        <v>137</v>
      </c>
      <c r="C28" s="21">
        <v>-4011</v>
      </c>
      <c r="D28" s="30">
        <v>-3240</v>
      </c>
    </row>
    <row r="29" spans="1:4" s="53" customFormat="1" ht="14.25" customHeight="1" x14ac:dyDescent="0.2">
      <c r="A29" s="57"/>
      <c r="B29" s="19" t="s">
        <v>155</v>
      </c>
      <c r="C29" s="21">
        <v>0</v>
      </c>
      <c r="D29" s="22">
        <v>0</v>
      </c>
    </row>
    <row r="30" spans="1:4" s="53" customFormat="1" ht="14.25" customHeight="1" x14ac:dyDescent="0.2">
      <c r="A30" s="57"/>
      <c r="B30" s="106" t="s">
        <v>108</v>
      </c>
      <c r="C30" s="21">
        <v>-1</v>
      </c>
      <c r="D30" s="22">
        <v>0</v>
      </c>
    </row>
    <row r="31" spans="1:4" ht="14.25" customHeight="1" thickBot="1" x14ac:dyDescent="0.35">
      <c r="B31" s="47" t="s">
        <v>134</v>
      </c>
      <c r="C31" s="31">
        <f>SUM(C25:C30)</f>
        <v>-56517</v>
      </c>
      <c r="D31" s="32">
        <f>SUM(D25:D30)</f>
        <v>-41801</v>
      </c>
    </row>
    <row r="32" spans="1:4" s="53" customFormat="1" ht="14.25" customHeight="1" x14ac:dyDescent="0.2">
      <c r="A32" s="57"/>
      <c r="B32" s="42" t="s">
        <v>156</v>
      </c>
      <c r="C32" s="29">
        <v>-637</v>
      </c>
      <c r="D32" s="30">
        <v>10435</v>
      </c>
    </row>
    <row r="33" spans="1:4" s="53" customFormat="1" ht="14.25" customHeight="1" x14ac:dyDescent="0.2">
      <c r="A33" s="57"/>
      <c r="B33" s="81" t="s">
        <v>121</v>
      </c>
      <c r="C33" s="21">
        <v>-3004</v>
      </c>
      <c r="D33" s="22">
        <v>10734</v>
      </c>
    </row>
    <row r="34" spans="1:4" ht="14.25" customHeight="1" thickBot="1" x14ac:dyDescent="0.35">
      <c r="B34" s="47" t="s">
        <v>52</v>
      </c>
      <c r="C34" s="31">
        <f>SUM(C32:C33)</f>
        <v>-3641</v>
      </c>
      <c r="D34" s="32">
        <f>SUM(D32:D33)</f>
        <v>21169</v>
      </c>
    </row>
    <row r="35" spans="1:4" s="53" customFormat="1" ht="14.25" customHeight="1" x14ac:dyDescent="0.2">
      <c r="A35" s="57"/>
      <c r="B35" s="42" t="s">
        <v>122</v>
      </c>
      <c r="C35" s="29">
        <v>513632</v>
      </c>
      <c r="D35" s="30">
        <v>462362</v>
      </c>
    </row>
    <row r="36" spans="1:4" ht="14.25" customHeight="1" thickBot="1" x14ac:dyDescent="0.35">
      <c r="B36" s="47" t="s">
        <v>135</v>
      </c>
      <c r="C36" s="31">
        <f>SUM(C34:C35)</f>
        <v>509991</v>
      </c>
      <c r="D36" s="32">
        <f>SUM(D34:D35)</f>
        <v>483531</v>
      </c>
    </row>
    <row r="37" spans="1:4" s="9" customFormat="1" ht="14.25" customHeight="1" x14ac:dyDescent="0.3">
      <c r="A37" s="80"/>
      <c r="B37" s="2"/>
      <c r="C37" s="2"/>
      <c r="D37" s="2"/>
    </row>
    <row r="38" spans="1:4" ht="14.25" customHeight="1" thickBot="1" x14ac:dyDescent="0.35">
      <c r="B38" s="47" t="s">
        <v>125</v>
      </c>
      <c r="C38" s="31">
        <f>C16+C17+C18+C19+C20+C28</f>
        <v>51965</v>
      </c>
      <c r="D38" s="31">
        <f>D16+D17+D18+D19+D20+D28</f>
        <v>54495</v>
      </c>
    </row>
    <row r="39" spans="1:4" s="9" customFormat="1" ht="14.25" customHeight="1" x14ac:dyDescent="0.35">
      <c r="A39" s="80"/>
      <c r="B39" s="57"/>
      <c r="C39" s="57"/>
      <c r="D39" s="57"/>
    </row>
    <row r="40" spans="1:4" s="9" customFormat="1" ht="14.25" customHeight="1" x14ac:dyDescent="0.3">
      <c r="A40" s="80"/>
      <c r="B40" s="2"/>
      <c r="C40" s="2"/>
      <c r="D40" s="2"/>
    </row>
    <row r="42" spans="1:4" x14ac:dyDescent="0.3">
      <c r="B42" s="110"/>
    </row>
    <row r="43" spans="1:4" x14ac:dyDescent="0.3">
      <c r="B43" s="110"/>
    </row>
  </sheetData>
  <mergeCells count="2">
    <mergeCell ref="B2:D2"/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U32"/>
  <sheetViews>
    <sheetView showGridLines="0" zoomScaleNormal="100" workbookViewId="0"/>
  </sheetViews>
  <sheetFormatPr defaultColWidth="9.1796875" defaultRowHeight="14" x14ac:dyDescent="0.3"/>
  <cols>
    <col min="1" max="1" width="3.7265625" style="2" customWidth="1"/>
    <col min="2" max="2" width="32.26953125" style="2" customWidth="1"/>
    <col min="3" max="5" width="10.453125" style="2" customWidth="1"/>
    <col min="6" max="6" width="2.7265625" style="88" customWidth="1"/>
    <col min="7" max="9" width="10.453125" style="2" customWidth="1"/>
    <col min="10" max="10" width="2.7265625" style="88" customWidth="1"/>
    <col min="11" max="13" width="10.453125" style="2" customWidth="1"/>
    <col min="14" max="14" width="2.7265625" style="88" customWidth="1"/>
    <col min="15" max="16" width="10.453125" style="2" customWidth="1"/>
    <col min="17" max="17" width="2.7265625" style="88" customWidth="1"/>
    <col min="18" max="20" width="10.453125" style="2" customWidth="1"/>
    <col min="21" max="21" width="2.7265625" style="2" customWidth="1"/>
    <col min="22" max="16384" width="9.1796875" style="2"/>
  </cols>
  <sheetData>
    <row r="1" spans="1:21" s="36" customFormat="1" ht="15" customHeight="1" x14ac:dyDescent="0.35">
      <c r="A1" s="91"/>
      <c r="B1" s="333" t="str">
        <f>'Table of contents'!C17</f>
        <v>Segment Report for the First Quarter 2020 and 2019</v>
      </c>
      <c r="C1" s="333"/>
      <c r="D1" s="333"/>
      <c r="E1" s="333"/>
      <c r="F1" s="333"/>
      <c r="G1" s="333"/>
      <c r="H1" s="333"/>
      <c r="I1" s="333"/>
      <c r="J1" s="333"/>
      <c r="K1" s="333"/>
      <c r="L1" s="112"/>
      <c r="M1" s="92"/>
      <c r="N1" s="92"/>
      <c r="O1" s="92"/>
      <c r="P1" s="92"/>
      <c r="Q1" s="92"/>
      <c r="R1" s="92"/>
      <c r="S1" s="92"/>
      <c r="T1" s="92"/>
      <c r="U1" s="91"/>
    </row>
    <row r="2" spans="1:21" ht="15" customHeight="1" x14ac:dyDescent="0.3">
      <c r="A2" s="88"/>
      <c r="B2" s="87" t="s">
        <v>93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89"/>
      <c r="N2" s="89"/>
      <c r="O2" s="89"/>
      <c r="P2" s="89"/>
      <c r="Q2" s="89"/>
      <c r="R2" s="89"/>
      <c r="S2" s="89"/>
      <c r="T2" s="89"/>
      <c r="U2" s="88"/>
    </row>
    <row r="3" spans="1:21" ht="15" customHeight="1" x14ac:dyDescent="0.3">
      <c r="A3" s="33"/>
      <c r="B3" s="38"/>
      <c r="C3" s="34"/>
      <c r="D3" s="34"/>
      <c r="E3" s="34"/>
      <c r="F3" s="34"/>
      <c r="G3" s="34"/>
      <c r="H3" s="34"/>
      <c r="I3" s="124"/>
      <c r="J3" s="142"/>
      <c r="K3" s="133"/>
      <c r="L3" s="34"/>
      <c r="M3" s="124"/>
      <c r="N3" s="142"/>
      <c r="O3" s="133"/>
      <c r="P3" s="124"/>
      <c r="Q3" s="142"/>
      <c r="R3" s="133"/>
      <c r="S3" s="34"/>
      <c r="T3" s="34"/>
      <c r="U3" s="33"/>
    </row>
    <row r="4" spans="1:21" s="24" customFormat="1" ht="15" customHeight="1" thickBot="1" x14ac:dyDescent="0.25">
      <c r="A4" s="35"/>
      <c r="B4" s="59" t="s">
        <v>94</v>
      </c>
      <c r="C4" s="336" t="s">
        <v>117</v>
      </c>
      <c r="D4" s="336"/>
      <c r="E4" s="337"/>
      <c r="F4" s="151"/>
      <c r="G4" s="332" t="s">
        <v>100</v>
      </c>
      <c r="H4" s="332"/>
      <c r="I4" s="332"/>
      <c r="J4" s="143"/>
      <c r="K4" s="332" t="s">
        <v>139</v>
      </c>
      <c r="L4" s="332"/>
      <c r="M4" s="332"/>
      <c r="N4" s="143"/>
      <c r="O4" s="334" t="s">
        <v>53</v>
      </c>
      <c r="P4" s="335"/>
      <c r="Q4" s="143"/>
      <c r="R4" s="332" t="s">
        <v>11</v>
      </c>
      <c r="S4" s="332"/>
      <c r="T4" s="332"/>
      <c r="U4" s="35"/>
    </row>
    <row r="5" spans="1:21" s="24" customFormat="1" ht="14.25" customHeight="1" x14ac:dyDescent="0.25">
      <c r="A5" s="35"/>
      <c r="B5" s="93"/>
      <c r="C5" s="113" t="s">
        <v>167</v>
      </c>
      <c r="D5" s="163" t="s">
        <v>167</v>
      </c>
      <c r="E5" s="120" t="s">
        <v>168</v>
      </c>
      <c r="F5" s="144"/>
      <c r="G5" s="113" t="s">
        <v>167</v>
      </c>
      <c r="H5" s="163" t="s">
        <v>167</v>
      </c>
      <c r="I5" s="120" t="s">
        <v>168</v>
      </c>
      <c r="J5" s="144"/>
      <c r="K5" s="113" t="s">
        <v>167</v>
      </c>
      <c r="L5" s="163" t="s">
        <v>167</v>
      </c>
      <c r="M5" s="120" t="s">
        <v>168</v>
      </c>
      <c r="N5" s="144"/>
      <c r="O5" s="134" t="s">
        <v>167</v>
      </c>
      <c r="P5" s="125" t="s">
        <v>168</v>
      </c>
      <c r="Q5" s="144"/>
      <c r="R5" s="113" t="s">
        <v>167</v>
      </c>
      <c r="S5" s="163" t="s">
        <v>167</v>
      </c>
      <c r="T5" s="120" t="s">
        <v>168</v>
      </c>
      <c r="U5" s="35"/>
    </row>
    <row r="6" spans="1:21" s="24" customFormat="1" ht="20.5" x14ac:dyDescent="0.25">
      <c r="A6" s="35"/>
      <c r="B6" s="119"/>
      <c r="C6" s="121" t="s">
        <v>115</v>
      </c>
      <c r="D6" s="164" t="s">
        <v>118</v>
      </c>
      <c r="E6" s="126" t="s">
        <v>136</v>
      </c>
      <c r="F6" s="144"/>
      <c r="G6" s="135" t="s">
        <v>115</v>
      </c>
      <c r="H6" s="164" t="s">
        <v>118</v>
      </c>
      <c r="I6" s="126" t="s">
        <v>136</v>
      </c>
      <c r="J6" s="144"/>
      <c r="K6" s="135" t="s">
        <v>115</v>
      </c>
      <c r="L6" s="164" t="s">
        <v>118</v>
      </c>
      <c r="M6" s="126" t="s">
        <v>115</v>
      </c>
      <c r="N6" s="144"/>
      <c r="O6" s="135" t="s">
        <v>115</v>
      </c>
      <c r="P6" s="126" t="s">
        <v>115</v>
      </c>
      <c r="Q6" s="144"/>
      <c r="R6" s="135" t="s">
        <v>115</v>
      </c>
      <c r="S6" s="164" t="s">
        <v>118</v>
      </c>
      <c r="T6" s="122" t="s">
        <v>136</v>
      </c>
      <c r="U6" s="35"/>
    </row>
    <row r="7" spans="1:21" s="24" customFormat="1" ht="14.25" customHeight="1" x14ac:dyDescent="0.2">
      <c r="A7" s="35"/>
      <c r="B7" s="19" t="s">
        <v>19</v>
      </c>
      <c r="C7" s="21">
        <v>25144</v>
      </c>
      <c r="D7" s="165">
        <v>25200</v>
      </c>
      <c r="E7" s="22">
        <v>24802</v>
      </c>
      <c r="F7" s="145"/>
      <c r="G7" s="21">
        <v>21545</v>
      </c>
      <c r="H7" s="165">
        <v>21345</v>
      </c>
      <c r="I7" s="127">
        <v>17777</v>
      </c>
      <c r="J7" s="145"/>
      <c r="K7" s="136"/>
      <c r="L7" s="165"/>
      <c r="M7" s="127"/>
      <c r="N7" s="145"/>
      <c r="O7" s="136"/>
      <c r="P7" s="127"/>
      <c r="Q7" s="145"/>
      <c r="R7" s="149">
        <f>C7+G7+K7+O7</f>
        <v>46689</v>
      </c>
      <c r="S7" s="165">
        <f>+D7+H7</f>
        <v>46545</v>
      </c>
      <c r="T7" s="22">
        <f>E7+I7+M7+P7</f>
        <v>42579</v>
      </c>
      <c r="U7" s="35"/>
    </row>
    <row r="8" spans="1:21" s="24" customFormat="1" ht="14.25" customHeight="1" x14ac:dyDescent="0.2">
      <c r="A8" s="35"/>
      <c r="B8" s="19" t="s">
        <v>20</v>
      </c>
      <c r="C8" s="21">
        <v>71446</v>
      </c>
      <c r="D8" s="165">
        <v>70857</v>
      </c>
      <c r="E8" s="22">
        <v>70300</v>
      </c>
      <c r="F8" s="145"/>
      <c r="G8" s="21">
        <v>35862</v>
      </c>
      <c r="H8" s="165">
        <v>35911</v>
      </c>
      <c r="I8" s="127">
        <v>36792</v>
      </c>
      <c r="J8" s="145"/>
      <c r="K8" s="136"/>
      <c r="L8" s="165"/>
      <c r="M8" s="127"/>
      <c r="N8" s="145"/>
      <c r="O8" s="136"/>
      <c r="P8" s="127"/>
      <c r="Q8" s="145"/>
      <c r="R8" s="149">
        <f>C8+G8+K8+O8</f>
        <v>107308</v>
      </c>
      <c r="S8" s="165">
        <f t="shared" ref="S8:S9" si="0">+D8+H8</f>
        <v>106768</v>
      </c>
      <c r="T8" s="22">
        <f>E8+I8+M8+P8</f>
        <v>107092</v>
      </c>
      <c r="U8" s="35"/>
    </row>
    <row r="9" spans="1:21" s="24" customFormat="1" ht="14.25" customHeight="1" x14ac:dyDescent="0.2">
      <c r="A9" s="35"/>
      <c r="B9" s="154" t="s">
        <v>116</v>
      </c>
      <c r="C9" s="155">
        <v>6923</v>
      </c>
      <c r="D9" s="166">
        <v>6880</v>
      </c>
      <c r="E9" s="159">
        <v>4866</v>
      </c>
      <c r="F9" s="145"/>
      <c r="G9" s="155">
        <v>0</v>
      </c>
      <c r="H9" s="166">
        <v>0</v>
      </c>
      <c r="I9" s="157">
        <v>0</v>
      </c>
      <c r="J9" s="145"/>
      <c r="K9" s="158"/>
      <c r="L9" s="166"/>
      <c r="M9" s="157"/>
      <c r="N9" s="145"/>
      <c r="O9" s="158"/>
      <c r="P9" s="157"/>
      <c r="Q9" s="145"/>
      <c r="R9" s="156">
        <f>G9+C9+K9+O9</f>
        <v>6923</v>
      </c>
      <c r="S9" s="166">
        <f t="shared" si="0"/>
        <v>6880</v>
      </c>
      <c r="T9" s="22">
        <f>I9+E9+M9+Q9</f>
        <v>4866</v>
      </c>
      <c r="U9" s="35"/>
    </row>
    <row r="10" spans="1:21" s="24" customFormat="1" ht="14.25" customHeight="1" thickBot="1" x14ac:dyDescent="0.3">
      <c r="A10" s="35"/>
      <c r="B10" s="43" t="s">
        <v>13</v>
      </c>
      <c r="C10" s="44">
        <f>SUM(C7:C9)</f>
        <v>103513</v>
      </c>
      <c r="D10" s="167">
        <f>SUM(D7:D9)</f>
        <v>102937</v>
      </c>
      <c r="E10" s="45">
        <f>SUM(E7:E9)</f>
        <v>99968</v>
      </c>
      <c r="F10" s="146"/>
      <c r="G10" s="44">
        <f>SUM(G7:G9)</f>
        <v>57407</v>
      </c>
      <c r="H10" s="167">
        <f>SUM(H7:H9)</f>
        <v>57256</v>
      </c>
      <c r="I10" s="128">
        <f>SUM(I7:I9)</f>
        <v>54569</v>
      </c>
      <c r="J10" s="146"/>
      <c r="K10" s="137">
        <f>SUM(K7:K9)</f>
        <v>0</v>
      </c>
      <c r="L10" s="167">
        <f>SUM(L7:L9)</f>
        <v>0</v>
      </c>
      <c r="M10" s="128">
        <f>SUM(M7:M9)</f>
        <v>0</v>
      </c>
      <c r="N10" s="146"/>
      <c r="O10" s="137">
        <f>SUM(O7:O9)</f>
        <v>0</v>
      </c>
      <c r="P10" s="128">
        <f>SUM(P7:P9)</f>
        <v>0</v>
      </c>
      <c r="Q10" s="146"/>
      <c r="R10" s="137">
        <f>SUM(R7:R9)</f>
        <v>160920</v>
      </c>
      <c r="S10" s="167">
        <f>SUM(S7:S9)</f>
        <v>160193</v>
      </c>
      <c r="T10" s="45">
        <f>SUM(T7:T9)</f>
        <v>154537</v>
      </c>
      <c r="U10" s="35"/>
    </row>
    <row r="11" spans="1:21" s="24" customFormat="1" ht="14.25" customHeight="1" x14ac:dyDescent="0.2">
      <c r="A11" s="35"/>
      <c r="B11" s="42" t="s">
        <v>139</v>
      </c>
      <c r="C11" s="29">
        <v>0</v>
      </c>
      <c r="D11" s="168">
        <v>0</v>
      </c>
      <c r="E11" s="30">
        <v>0</v>
      </c>
      <c r="F11" s="145"/>
      <c r="G11" s="29">
        <v>0</v>
      </c>
      <c r="H11" s="168">
        <v>0</v>
      </c>
      <c r="I11" s="129">
        <v>0</v>
      </c>
      <c r="J11" s="145"/>
      <c r="K11" s="138">
        <v>45988</v>
      </c>
      <c r="L11" s="168">
        <v>45395</v>
      </c>
      <c r="M11" s="129">
        <v>46707</v>
      </c>
      <c r="N11" s="145"/>
      <c r="O11" s="138"/>
      <c r="P11" s="129"/>
      <c r="Q11" s="145"/>
      <c r="R11" s="138">
        <f>C11+G11+K11+O11</f>
        <v>45988</v>
      </c>
      <c r="S11" s="169">
        <f>+L11</f>
        <v>45395</v>
      </c>
      <c r="T11" s="30">
        <f>E11+I11+M11+P11</f>
        <v>46707</v>
      </c>
      <c r="U11" s="35"/>
    </row>
    <row r="12" spans="1:21" s="24" customFormat="1" ht="14.25" customHeight="1" x14ac:dyDescent="0.2">
      <c r="A12" s="35"/>
      <c r="B12" s="19" t="s">
        <v>14</v>
      </c>
      <c r="C12" s="21">
        <v>0</v>
      </c>
      <c r="D12" s="165">
        <v>0</v>
      </c>
      <c r="E12" s="22">
        <v>0</v>
      </c>
      <c r="F12" s="145"/>
      <c r="G12" s="21">
        <v>138</v>
      </c>
      <c r="H12" s="165">
        <v>138</v>
      </c>
      <c r="I12" s="127">
        <v>173</v>
      </c>
      <c r="J12" s="145"/>
      <c r="K12" s="136">
        <v>0</v>
      </c>
      <c r="L12" s="165">
        <v>0</v>
      </c>
      <c r="M12" s="127">
        <v>0</v>
      </c>
      <c r="N12" s="145"/>
      <c r="O12" s="136"/>
      <c r="P12" s="127"/>
      <c r="Q12" s="145"/>
      <c r="R12" s="136">
        <f>C12+G12+K12+O12</f>
        <v>138</v>
      </c>
      <c r="S12" s="165">
        <f>+H12</f>
        <v>138</v>
      </c>
      <c r="T12" s="22">
        <f>E12+I12+M12+P12</f>
        <v>173</v>
      </c>
      <c r="U12" s="35"/>
    </row>
    <row r="13" spans="1:21" s="24" customFormat="1" ht="14.25" customHeight="1" thickBot="1" x14ac:dyDescent="0.3">
      <c r="A13" s="35"/>
      <c r="B13" s="43" t="s">
        <v>21</v>
      </c>
      <c r="C13" s="44">
        <f t="shared" ref="C13:E13" si="1">SUM(C10:C12)</f>
        <v>103513</v>
      </c>
      <c r="D13" s="167">
        <f t="shared" si="1"/>
        <v>102937</v>
      </c>
      <c r="E13" s="45">
        <f t="shared" si="1"/>
        <v>99968</v>
      </c>
      <c r="F13" s="146"/>
      <c r="G13" s="44">
        <f t="shared" ref="G13:H13" si="2">SUM(G10:G12)</f>
        <v>57545</v>
      </c>
      <c r="H13" s="167">
        <f t="shared" si="2"/>
        <v>57394</v>
      </c>
      <c r="I13" s="128">
        <f t="shared" ref="I13" si="3">SUM(I10:I12)</f>
        <v>54742</v>
      </c>
      <c r="J13" s="146"/>
      <c r="K13" s="137">
        <f t="shared" ref="K13:M13" si="4">SUM(K10:K12)</f>
        <v>45988</v>
      </c>
      <c r="L13" s="167">
        <f t="shared" si="4"/>
        <v>45395</v>
      </c>
      <c r="M13" s="128">
        <f t="shared" si="4"/>
        <v>46707</v>
      </c>
      <c r="N13" s="146"/>
      <c r="O13" s="137">
        <f t="shared" ref="O13" si="5">SUM(O10:O12)</f>
        <v>0</v>
      </c>
      <c r="P13" s="128">
        <f>SUM(P10:P12)</f>
        <v>0</v>
      </c>
      <c r="Q13" s="146"/>
      <c r="R13" s="137">
        <f>SUM(R10:R12)</f>
        <v>207046</v>
      </c>
      <c r="S13" s="167">
        <f t="shared" ref="S13" si="6">SUM(S10:S12)</f>
        <v>205726</v>
      </c>
      <c r="T13" s="45">
        <f>SUM(T10:T12)</f>
        <v>201417</v>
      </c>
      <c r="U13" s="35"/>
    </row>
    <row r="14" spans="1:21" s="24" customFormat="1" ht="14.25" customHeight="1" x14ac:dyDescent="0.2">
      <c r="A14" s="35"/>
      <c r="B14" s="42" t="s">
        <v>54</v>
      </c>
      <c r="C14" s="29">
        <v>-11475</v>
      </c>
      <c r="D14" s="114">
        <v>-11443</v>
      </c>
      <c r="E14" s="30">
        <v>-9336</v>
      </c>
      <c r="F14" s="145"/>
      <c r="G14" s="29">
        <v>-2566</v>
      </c>
      <c r="H14" s="114">
        <v>-2572</v>
      </c>
      <c r="I14" s="129">
        <v>-2203</v>
      </c>
      <c r="J14" s="145"/>
      <c r="K14" s="138">
        <v>-39237</v>
      </c>
      <c r="L14" s="114">
        <v>-38689</v>
      </c>
      <c r="M14" s="129">
        <v>-35710</v>
      </c>
      <c r="N14" s="145"/>
      <c r="O14" s="138">
        <v>-2011</v>
      </c>
      <c r="P14" s="129">
        <v>-2210</v>
      </c>
      <c r="Q14" s="145"/>
      <c r="R14" s="138">
        <f>C14+G14+K14+O14</f>
        <v>-55289</v>
      </c>
      <c r="S14" s="114"/>
      <c r="T14" s="30">
        <f>E14+I14+M14+P14</f>
        <v>-49459</v>
      </c>
      <c r="U14" s="35"/>
    </row>
    <row r="15" spans="1:21" s="24" customFormat="1" ht="14.25" customHeight="1" thickBot="1" x14ac:dyDescent="0.3">
      <c r="A15" s="35"/>
      <c r="B15" s="43" t="s">
        <v>23</v>
      </c>
      <c r="C15" s="44">
        <f t="shared" ref="C15:E15" si="7">SUM(C13:C14)</f>
        <v>92038</v>
      </c>
      <c r="D15" s="115">
        <f t="shared" si="7"/>
        <v>91494</v>
      </c>
      <c r="E15" s="45">
        <f t="shared" si="7"/>
        <v>90632</v>
      </c>
      <c r="F15" s="146"/>
      <c r="G15" s="44">
        <f t="shared" ref="G15:H15" si="8">SUM(G13:G14)</f>
        <v>54979</v>
      </c>
      <c r="H15" s="115">
        <f t="shared" si="8"/>
        <v>54822</v>
      </c>
      <c r="I15" s="128">
        <f t="shared" ref="I15" si="9">SUM(I13:I14)</f>
        <v>52539</v>
      </c>
      <c r="J15" s="146"/>
      <c r="K15" s="137">
        <f t="shared" ref="K15:M15" si="10">SUM(K13:K14)</f>
        <v>6751</v>
      </c>
      <c r="L15" s="115">
        <f t="shared" si="10"/>
        <v>6706</v>
      </c>
      <c r="M15" s="128">
        <f t="shared" si="10"/>
        <v>10997</v>
      </c>
      <c r="N15" s="146"/>
      <c r="O15" s="137">
        <f t="shared" ref="O15:P15" si="11">SUM(O13:O14)</f>
        <v>-2011</v>
      </c>
      <c r="P15" s="128">
        <f t="shared" si="11"/>
        <v>-2210</v>
      </c>
      <c r="Q15" s="146"/>
      <c r="R15" s="137">
        <f t="shared" ref="R15:T15" si="12">SUM(R13:R14)</f>
        <v>151757</v>
      </c>
      <c r="S15" s="115"/>
      <c r="T15" s="45">
        <f t="shared" si="12"/>
        <v>151958</v>
      </c>
      <c r="U15" s="35"/>
    </row>
    <row r="16" spans="1:21" s="24" customFormat="1" ht="10.5" x14ac:dyDescent="0.25">
      <c r="A16" s="35"/>
      <c r="B16" s="49"/>
      <c r="C16" s="82"/>
      <c r="D16" s="116"/>
      <c r="E16" s="83"/>
      <c r="F16" s="146"/>
      <c r="G16" s="82"/>
      <c r="H16" s="116"/>
      <c r="I16" s="130"/>
      <c r="J16" s="146"/>
      <c r="K16" s="139"/>
      <c r="L16" s="116"/>
      <c r="M16" s="130"/>
      <c r="N16" s="146"/>
      <c r="O16" s="139"/>
      <c r="P16" s="130"/>
      <c r="Q16" s="146"/>
      <c r="R16" s="139"/>
      <c r="S16" s="116"/>
      <c r="T16" s="83"/>
      <c r="U16" s="35"/>
    </row>
    <row r="17" spans="1:21" s="24" customFormat="1" ht="11.25" customHeight="1" x14ac:dyDescent="0.2">
      <c r="A17" s="35"/>
      <c r="B17" s="19" t="s">
        <v>25</v>
      </c>
      <c r="C17" s="21">
        <v>-50654</v>
      </c>
      <c r="D17" s="117">
        <v>-50312</v>
      </c>
      <c r="E17" s="22">
        <v>-45791</v>
      </c>
      <c r="F17" s="145"/>
      <c r="G17" s="21">
        <v>-9278</v>
      </c>
      <c r="H17" s="117">
        <v>-9269</v>
      </c>
      <c r="I17" s="127">
        <v>-7365</v>
      </c>
      <c r="J17" s="145"/>
      <c r="K17" s="136">
        <v>-4390</v>
      </c>
      <c r="L17" s="117">
        <v>-4336</v>
      </c>
      <c r="M17" s="127">
        <v>-4270</v>
      </c>
      <c r="N17" s="145"/>
      <c r="O17" s="136">
        <v>-1628</v>
      </c>
      <c r="P17" s="127">
        <v>-3385</v>
      </c>
      <c r="Q17" s="145"/>
      <c r="R17" s="138">
        <f>C17+G17+K17+O17</f>
        <v>-65950</v>
      </c>
      <c r="S17" s="117"/>
      <c r="T17" s="22">
        <f>E17+I17+M17+P17</f>
        <v>-60811</v>
      </c>
      <c r="U17" s="35"/>
    </row>
    <row r="18" spans="1:21" s="24" customFormat="1" ht="14.25" customHeight="1" thickBot="1" x14ac:dyDescent="0.3">
      <c r="A18" s="35"/>
      <c r="B18" s="43" t="s">
        <v>55</v>
      </c>
      <c r="C18" s="44">
        <f t="shared" ref="C18:E18" si="13">SUM(C15:C17)</f>
        <v>41384</v>
      </c>
      <c r="D18" s="115">
        <f t="shared" si="13"/>
        <v>41182</v>
      </c>
      <c r="E18" s="45">
        <f t="shared" si="13"/>
        <v>44841</v>
      </c>
      <c r="F18" s="146"/>
      <c r="G18" s="44">
        <f t="shared" ref="G18:H18" si="14">SUM(G15:G17)</f>
        <v>45701</v>
      </c>
      <c r="H18" s="115">
        <f t="shared" si="14"/>
        <v>45553</v>
      </c>
      <c r="I18" s="128">
        <f t="shared" ref="I18" si="15">SUM(I15:I17)</f>
        <v>45174</v>
      </c>
      <c r="J18" s="146"/>
      <c r="K18" s="137">
        <f t="shared" ref="K18:M18" si="16">SUM(K15:K17)</f>
        <v>2361</v>
      </c>
      <c r="L18" s="115">
        <f t="shared" si="16"/>
        <v>2370</v>
      </c>
      <c r="M18" s="128">
        <f t="shared" si="16"/>
        <v>6727</v>
      </c>
      <c r="N18" s="146"/>
      <c r="O18" s="137">
        <f t="shared" ref="O18:P18" si="17">SUM(O15:O17)</f>
        <v>-3639</v>
      </c>
      <c r="P18" s="128">
        <f t="shared" si="17"/>
        <v>-5595</v>
      </c>
      <c r="Q18" s="146"/>
      <c r="R18" s="137">
        <f t="shared" ref="R18:T18" si="18">SUM(R15:R17)</f>
        <v>85807</v>
      </c>
      <c r="S18" s="115"/>
      <c r="T18" s="45">
        <f t="shared" si="18"/>
        <v>91147</v>
      </c>
      <c r="U18" s="35"/>
    </row>
    <row r="19" spans="1:21" s="77" customFormat="1" ht="10.5" x14ac:dyDescent="0.25">
      <c r="A19" s="35"/>
      <c r="B19" s="49"/>
      <c r="C19" s="82"/>
      <c r="D19" s="116"/>
      <c r="E19" s="83"/>
      <c r="F19" s="146"/>
      <c r="G19" s="82"/>
      <c r="H19" s="116"/>
      <c r="I19" s="130"/>
      <c r="J19" s="146"/>
      <c r="K19" s="139"/>
      <c r="L19" s="116"/>
      <c r="M19" s="130"/>
      <c r="N19" s="146"/>
      <c r="O19" s="139"/>
      <c r="P19" s="130"/>
      <c r="Q19" s="146"/>
      <c r="R19" s="139"/>
      <c r="S19" s="116"/>
      <c r="T19" s="83"/>
      <c r="U19" s="35"/>
    </row>
    <row r="20" spans="1:21" s="24" customFormat="1" ht="11.25" customHeight="1" x14ac:dyDescent="0.2">
      <c r="A20" s="35"/>
      <c r="B20" s="42" t="s">
        <v>24</v>
      </c>
      <c r="C20" s="29">
        <f>-27980-1</f>
        <v>-27981</v>
      </c>
      <c r="D20" s="114">
        <v>-27425</v>
      </c>
      <c r="E20" s="30">
        <v>-27385</v>
      </c>
      <c r="F20" s="145"/>
      <c r="G20" s="29">
        <v>-8541</v>
      </c>
      <c r="H20" s="114">
        <v>-8448</v>
      </c>
      <c r="I20" s="129">
        <v>-5916</v>
      </c>
      <c r="J20" s="145"/>
      <c r="K20" s="138">
        <v>0</v>
      </c>
      <c r="L20" s="114">
        <v>0</v>
      </c>
      <c r="M20" s="129">
        <v>0</v>
      </c>
      <c r="N20" s="145"/>
      <c r="O20" s="138">
        <v>0</v>
      </c>
      <c r="P20" s="129">
        <v>0</v>
      </c>
      <c r="Q20" s="145"/>
      <c r="R20" s="138">
        <f>C20+G20+K20+O20</f>
        <v>-36522</v>
      </c>
      <c r="S20" s="114"/>
      <c r="T20" s="30">
        <f>E20+I20+M20+P20</f>
        <v>-33301</v>
      </c>
      <c r="U20" s="35"/>
    </row>
    <row r="21" spans="1:21" s="24" customFormat="1" ht="14.25" customHeight="1" thickBot="1" x14ac:dyDescent="0.3">
      <c r="A21" s="35"/>
      <c r="B21" s="43" t="s">
        <v>109</v>
      </c>
      <c r="C21" s="44">
        <f t="shared" ref="C21:E21" si="19">SUM(C18:C20)</f>
        <v>13403</v>
      </c>
      <c r="D21" s="115">
        <f t="shared" si="19"/>
        <v>13757</v>
      </c>
      <c r="E21" s="45">
        <f t="shared" si="19"/>
        <v>17456</v>
      </c>
      <c r="F21" s="146"/>
      <c r="G21" s="44">
        <f t="shared" ref="G21:H21" si="20">SUM(G18:G20)</f>
        <v>37160</v>
      </c>
      <c r="H21" s="115">
        <f t="shared" si="20"/>
        <v>37105</v>
      </c>
      <c r="I21" s="128">
        <f t="shared" ref="I21" si="21">SUM(I18:I20)</f>
        <v>39258</v>
      </c>
      <c r="J21" s="146"/>
      <c r="K21" s="137">
        <f t="shared" ref="K21:M21" si="22">SUM(K18:K20)</f>
        <v>2361</v>
      </c>
      <c r="L21" s="115">
        <f t="shared" si="22"/>
        <v>2370</v>
      </c>
      <c r="M21" s="128">
        <f t="shared" si="22"/>
        <v>6727</v>
      </c>
      <c r="N21" s="146"/>
      <c r="O21" s="137">
        <f t="shared" ref="O21:P21" si="23">SUM(O18:O20)</f>
        <v>-3639</v>
      </c>
      <c r="P21" s="128">
        <f t="shared" si="23"/>
        <v>-5595</v>
      </c>
      <c r="Q21" s="146"/>
      <c r="R21" s="137">
        <f>SUM(R18:R20)</f>
        <v>49285</v>
      </c>
      <c r="S21" s="115"/>
      <c r="T21" s="45">
        <f>SUM(T18:T20)</f>
        <v>57846</v>
      </c>
      <c r="U21" s="35"/>
    </row>
    <row r="22" spans="1:21" s="24" customFormat="1" ht="14.25" customHeight="1" x14ac:dyDescent="0.2">
      <c r="A22" s="35"/>
      <c r="B22" s="42" t="s">
        <v>26</v>
      </c>
      <c r="C22" s="29"/>
      <c r="D22" s="114"/>
      <c r="E22" s="30"/>
      <c r="F22" s="145"/>
      <c r="G22" s="29"/>
      <c r="H22" s="114"/>
      <c r="I22" s="129"/>
      <c r="J22" s="145"/>
      <c r="K22" s="138"/>
      <c r="L22" s="114"/>
      <c r="M22" s="129"/>
      <c r="N22" s="145"/>
      <c r="O22" s="138"/>
      <c r="P22" s="129"/>
      <c r="Q22" s="145"/>
      <c r="R22" s="138">
        <v>-21415</v>
      </c>
      <c r="S22" s="114"/>
      <c r="T22" s="30">
        <v>-17620</v>
      </c>
      <c r="U22" s="35"/>
    </row>
    <row r="23" spans="1:21" s="24" customFormat="1" ht="14.25" customHeight="1" x14ac:dyDescent="0.2">
      <c r="A23" s="35"/>
      <c r="B23" s="42" t="s">
        <v>144</v>
      </c>
      <c r="C23" s="29"/>
      <c r="D23" s="114"/>
      <c r="E23" s="30"/>
      <c r="F23" s="145"/>
      <c r="G23" s="29"/>
      <c r="H23" s="114"/>
      <c r="I23" s="129"/>
      <c r="J23" s="145"/>
      <c r="K23" s="138"/>
      <c r="L23" s="114"/>
      <c r="M23" s="129"/>
      <c r="N23" s="145"/>
      <c r="O23" s="138"/>
      <c r="P23" s="129"/>
      <c r="Q23" s="145"/>
      <c r="R23" s="138">
        <v>9206</v>
      </c>
      <c r="S23" s="114"/>
      <c r="T23" s="30">
        <v>4036</v>
      </c>
      <c r="U23" s="35"/>
    </row>
    <row r="24" spans="1:21" s="24" customFormat="1" ht="14.25" customHeight="1" x14ac:dyDescent="0.2">
      <c r="A24" s="35"/>
      <c r="B24" s="42" t="s">
        <v>145</v>
      </c>
      <c r="C24" s="29"/>
      <c r="D24" s="114"/>
      <c r="E24" s="30"/>
      <c r="F24" s="145"/>
      <c r="G24" s="29"/>
      <c r="H24" s="114"/>
      <c r="I24" s="129"/>
      <c r="J24" s="145"/>
      <c r="K24" s="138"/>
      <c r="L24" s="114"/>
      <c r="M24" s="129"/>
      <c r="N24" s="145"/>
      <c r="O24" s="138"/>
      <c r="P24" s="129"/>
      <c r="Q24" s="145"/>
      <c r="R24" s="138">
        <v>-8341</v>
      </c>
      <c r="S24" s="114"/>
      <c r="T24" s="30">
        <v>-2053</v>
      </c>
      <c r="U24" s="35"/>
    </row>
    <row r="25" spans="1:21" s="24" customFormat="1" ht="14.25" customHeight="1" x14ac:dyDescent="0.2">
      <c r="A25" s="35"/>
      <c r="B25" s="19" t="s">
        <v>27</v>
      </c>
      <c r="C25" s="21"/>
      <c r="D25" s="117"/>
      <c r="E25" s="22"/>
      <c r="F25" s="145"/>
      <c r="G25" s="21"/>
      <c r="H25" s="117"/>
      <c r="I25" s="127"/>
      <c r="J25" s="145"/>
      <c r="K25" s="136"/>
      <c r="L25" s="117"/>
      <c r="M25" s="127"/>
      <c r="N25" s="145"/>
      <c r="O25" s="136"/>
      <c r="P25" s="127"/>
      <c r="Q25" s="145"/>
      <c r="R25" s="136">
        <v>-1171</v>
      </c>
      <c r="S25" s="117"/>
      <c r="T25" s="22">
        <v>-1461</v>
      </c>
      <c r="U25" s="35"/>
    </row>
    <row r="26" spans="1:21" s="24" customFormat="1" ht="14.25" customHeight="1" thickBot="1" x14ac:dyDescent="0.3">
      <c r="A26" s="35"/>
      <c r="B26" s="43" t="s">
        <v>146</v>
      </c>
      <c r="C26" s="84"/>
      <c r="D26" s="118"/>
      <c r="E26" s="153"/>
      <c r="F26" s="145"/>
      <c r="G26" s="84"/>
      <c r="H26" s="118"/>
      <c r="I26" s="131"/>
      <c r="J26" s="145"/>
      <c r="K26" s="141"/>
      <c r="L26" s="118"/>
      <c r="M26" s="131"/>
      <c r="N26" s="145"/>
      <c r="O26" s="141"/>
      <c r="P26" s="131"/>
      <c r="Q26" s="145"/>
      <c r="R26" s="137">
        <f>SUM(R21:R25)</f>
        <v>27564</v>
      </c>
      <c r="S26" s="118"/>
      <c r="T26" s="45">
        <f>SUM(T21:T25)</f>
        <v>40748</v>
      </c>
      <c r="U26" s="35"/>
    </row>
    <row r="27" spans="1:21" s="24" customFormat="1" ht="14.25" customHeight="1" x14ac:dyDescent="0.2">
      <c r="A27" s="35"/>
      <c r="B27" s="42" t="s">
        <v>147</v>
      </c>
      <c r="C27" s="29"/>
      <c r="D27" s="114"/>
      <c r="E27" s="30"/>
      <c r="F27" s="145"/>
      <c r="G27" s="29"/>
      <c r="H27" s="114"/>
      <c r="I27" s="129"/>
      <c r="J27" s="145"/>
      <c r="K27" s="138"/>
      <c r="L27" s="114"/>
      <c r="M27" s="129"/>
      <c r="N27" s="145"/>
      <c r="O27" s="138"/>
      <c r="P27" s="129"/>
      <c r="Q27" s="145"/>
      <c r="R27" s="138">
        <v>2534</v>
      </c>
      <c r="S27" s="114"/>
      <c r="T27" s="30">
        <v>2857</v>
      </c>
      <c r="U27" s="35"/>
    </row>
    <row r="28" spans="1:21" s="24" customFormat="1" ht="14.25" customHeight="1" x14ac:dyDescent="0.2">
      <c r="A28" s="35"/>
      <c r="B28" s="19" t="s">
        <v>148</v>
      </c>
      <c r="C28" s="21"/>
      <c r="D28" s="117"/>
      <c r="E28" s="22"/>
      <c r="F28" s="145"/>
      <c r="G28" s="21"/>
      <c r="H28" s="117"/>
      <c r="I28" s="127"/>
      <c r="J28" s="145"/>
      <c r="K28" s="136"/>
      <c r="L28" s="117"/>
      <c r="M28" s="127"/>
      <c r="N28" s="145"/>
      <c r="O28" s="136"/>
      <c r="P28" s="127"/>
      <c r="Q28" s="145"/>
      <c r="R28" s="136">
        <v>-1383</v>
      </c>
      <c r="S28" s="117"/>
      <c r="T28" s="22">
        <v>-1464</v>
      </c>
      <c r="U28" s="35"/>
    </row>
    <row r="29" spans="1:21" s="24" customFormat="1" ht="14.25" customHeight="1" thickBot="1" x14ac:dyDescent="0.3">
      <c r="A29" s="35"/>
      <c r="B29" s="43" t="s">
        <v>149</v>
      </c>
      <c r="C29" s="84"/>
      <c r="D29" s="118"/>
      <c r="E29" s="153"/>
      <c r="F29" s="145"/>
      <c r="G29" s="84"/>
      <c r="H29" s="118"/>
      <c r="I29" s="131"/>
      <c r="J29" s="145"/>
      <c r="K29" s="141"/>
      <c r="L29" s="118"/>
      <c r="M29" s="131"/>
      <c r="N29" s="145"/>
      <c r="O29" s="141"/>
      <c r="P29" s="131"/>
      <c r="Q29" s="145"/>
      <c r="R29" s="137">
        <f>SUM(R27:R28)</f>
        <v>1151</v>
      </c>
      <c r="S29" s="118"/>
      <c r="T29" s="45">
        <f>SUM(T27:T28)</f>
        <v>1393</v>
      </c>
      <c r="U29" s="35"/>
    </row>
    <row r="30" spans="1:21" s="24" customFormat="1" ht="14.25" customHeight="1" thickBot="1" x14ac:dyDescent="0.3">
      <c r="A30" s="35"/>
      <c r="B30" s="43" t="s">
        <v>79</v>
      </c>
      <c r="C30" s="84"/>
      <c r="D30" s="118"/>
      <c r="E30" s="153"/>
      <c r="F30" s="145"/>
      <c r="G30" s="84"/>
      <c r="H30" s="118"/>
      <c r="I30" s="131"/>
      <c r="J30" s="145"/>
      <c r="K30" s="141"/>
      <c r="L30" s="118"/>
      <c r="M30" s="131"/>
      <c r="N30" s="145"/>
      <c r="O30" s="141"/>
      <c r="P30" s="131"/>
      <c r="Q30" s="145"/>
      <c r="R30" s="137">
        <f>+R26+R29</f>
        <v>28715</v>
      </c>
      <c r="S30" s="118"/>
      <c r="T30" s="45">
        <f>+T26+T29</f>
        <v>42141</v>
      </c>
      <c r="U30" s="35"/>
    </row>
    <row r="31" spans="1:21" s="24" customFormat="1" ht="14.25" customHeight="1" x14ac:dyDescent="0.2">
      <c r="A31" s="35"/>
      <c r="B31" s="42" t="s">
        <v>28</v>
      </c>
      <c r="C31" s="29"/>
      <c r="D31" s="114"/>
      <c r="E31" s="30"/>
      <c r="F31" s="145"/>
      <c r="G31" s="29"/>
      <c r="H31" s="114"/>
      <c r="I31" s="129"/>
      <c r="J31" s="145"/>
      <c r="K31" s="138"/>
      <c r="L31" s="114"/>
      <c r="M31" s="129"/>
      <c r="N31" s="145"/>
      <c r="O31" s="138"/>
      <c r="P31" s="129"/>
      <c r="Q31" s="145"/>
      <c r="R31" s="138">
        <v>-8524</v>
      </c>
      <c r="S31" s="114"/>
      <c r="T31" s="30">
        <v>-12471</v>
      </c>
      <c r="U31" s="35"/>
    </row>
    <row r="32" spans="1:21" s="9" customFormat="1" ht="11" thickBot="1" x14ac:dyDescent="0.3">
      <c r="A32" s="80"/>
      <c r="B32" s="47" t="s">
        <v>15</v>
      </c>
      <c r="C32" s="31"/>
      <c r="D32" s="123"/>
      <c r="E32" s="32"/>
      <c r="F32" s="147"/>
      <c r="G32" s="31"/>
      <c r="H32" s="123"/>
      <c r="I32" s="132"/>
      <c r="J32" s="147"/>
      <c r="K32" s="140"/>
      <c r="L32" s="123"/>
      <c r="M32" s="132"/>
      <c r="N32" s="147"/>
      <c r="O32" s="140"/>
      <c r="P32" s="132"/>
      <c r="Q32" s="147"/>
      <c r="R32" s="140">
        <f>SUM(R30:R31)</f>
        <v>20191</v>
      </c>
      <c r="S32" s="123"/>
      <c r="T32" s="32">
        <f>SUM(T30:T31)</f>
        <v>29670</v>
      </c>
    </row>
  </sheetData>
  <mergeCells count="6">
    <mergeCell ref="R4:T4"/>
    <mergeCell ref="B1:K1"/>
    <mergeCell ref="G4:I4"/>
    <mergeCell ref="K4:M4"/>
    <mergeCell ref="O4:P4"/>
    <mergeCell ref="C4:E4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>
    <pageSetUpPr fitToPage="1"/>
  </sheetPr>
  <dimension ref="A1:N21"/>
  <sheetViews>
    <sheetView showGridLines="0" zoomScaleNormal="100" workbookViewId="0"/>
  </sheetViews>
  <sheetFormatPr defaultColWidth="9.1796875" defaultRowHeight="14" x14ac:dyDescent="0.3"/>
  <cols>
    <col min="1" max="1" width="4" style="152" customWidth="1"/>
    <col min="2" max="2" width="32.26953125" style="152" customWidth="1"/>
    <col min="3" max="5" width="10.453125" style="152" customWidth="1"/>
    <col min="6" max="6" width="2.7265625" style="152" customWidth="1"/>
    <col min="7" max="9" width="10.453125" style="152" customWidth="1"/>
    <col min="10" max="10" width="2.7265625" style="152" customWidth="1"/>
    <col min="11" max="13" width="10.453125" style="152" customWidth="1"/>
    <col min="14" max="16384" width="9.1796875" style="152"/>
  </cols>
  <sheetData>
    <row r="1" spans="1:14" s="36" customFormat="1" ht="15" customHeight="1" x14ac:dyDescent="0.35">
      <c r="A1" s="91"/>
      <c r="B1" s="338" t="str">
        <f>'Table of contents'!C19</f>
        <v>Segment DBP with Revenue Split for the First Quarter 2020 and 2019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4" s="2" customFormat="1" ht="15" customHeight="1" x14ac:dyDescent="0.3">
      <c r="A2" s="88"/>
      <c r="B2" s="150" t="s">
        <v>93</v>
      </c>
      <c r="C2" s="90"/>
      <c r="D2" s="90"/>
      <c r="E2" s="90"/>
      <c r="F2" s="90"/>
      <c r="G2" s="90"/>
      <c r="H2" s="90"/>
      <c r="I2" s="89"/>
      <c r="J2" s="89"/>
      <c r="K2" s="89"/>
      <c r="L2" s="89"/>
      <c r="M2" s="89"/>
    </row>
    <row r="3" spans="1:14" s="2" customFormat="1" ht="15" customHeight="1" x14ac:dyDescent="0.3">
      <c r="A3" s="33"/>
      <c r="B3" s="38"/>
      <c r="C3" s="133"/>
      <c r="D3" s="34"/>
      <c r="E3" s="124"/>
      <c r="F3" s="142"/>
      <c r="G3" s="133"/>
      <c r="H3" s="34"/>
      <c r="I3" s="124"/>
      <c r="J3" s="142"/>
      <c r="K3" s="133"/>
      <c r="L3" s="34"/>
      <c r="M3" s="34"/>
    </row>
    <row r="4" spans="1:14" s="24" customFormat="1" ht="15" customHeight="1" thickBot="1" x14ac:dyDescent="0.25">
      <c r="A4" s="35"/>
      <c r="B4" s="59" t="s">
        <v>94</v>
      </c>
      <c r="C4" s="336" t="s">
        <v>119</v>
      </c>
      <c r="D4" s="336"/>
      <c r="E4" s="337"/>
      <c r="F4" s="148"/>
      <c r="G4" s="336" t="s">
        <v>120</v>
      </c>
      <c r="H4" s="336"/>
      <c r="I4" s="337"/>
      <c r="J4" s="143"/>
      <c r="K4" s="336" t="s">
        <v>117</v>
      </c>
      <c r="L4" s="336"/>
      <c r="M4" s="337"/>
    </row>
    <row r="5" spans="1:14" s="24" customFormat="1" ht="14.25" customHeight="1" x14ac:dyDescent="0.25">
      <c r="A5" s="35"/>
      <c r="B5" s="93"/>
      <c r="C5" s="113" t="s">
        <v>167</v>
      </c>
      <c r="D5" s="163" t="s">
        <v>167</v>
      </c>
      <c r="E5" s="120" t="s">
        <v>168</v>
      </c>
      <c r="F5" s="144"/>
      <c r="G5" s="113" t="s">
        <v>167</v>
      </c>
      <c r="H5" s="163" t="s">
        <v>167</v>
      </c>
      <c r="I5" s="120" t="s">
        <v>168</v>
      </c>
      <c r="J5" s="144"/>
      <c r="K5" s="113" t="s">
        <v>167</v>
      </c>
      <c r="L5" s="163" t="s">
        <v>167</v>
      </c>
      <c r="M5" s="120" t="s">
        <v>168</v>
      </c>
      <c r="N5" s="172"/>
    </row>
    <row r="6" spans="1:14" s="24" customFormat="1" ht="20.5" x14ac:dyDescent="0.25">
      <c r="A6" s="35"/>
      <c r="B6" s="119"/>
      <c r="C6" s="135" t="s">
        <v>115</v>
      </c>
      <c r="D6" s="164" t="s">
        <v>118</v>
      </c>
      <c r="E6" s="126" t="s">
        <v>136</v>
      </c>
      <c r="F6" s="144"/>
      <c r="G6" s="135" t="s">
        <v>115</v>
      </c>
      <c r="H6" s="164" t="s">
        <v>118</v>
      </c>
      <c r="I6" s="126" t="s">
        <v>136</v>
      </c>
      <c r="J6" s="144"/>
      <c r="K6" s="135" t="s">
        <v>115</v>
      </c>
      <c r="L6" s="164" t="s">
        <v>118</v>
      </c>
      <c r="M6" s="122" t="s">
        <v>136</v>
      </c>
      <c r="N6" s="172"/>
    </row>
    <row r="7" spans="1:14" s="24" customFormat="1" ht="14.25" customHeight="1" x14ac:dyDescent="0.2">
      <c r="A7" s="35"/>
      <c r="B7" s="19" t="s">
        <v>19</v>
      </c>
      <c r="C7" s="136">
        <v>6498</v>
      </c>
      <c r="D7" s="165">
        <v>6334</v>
      </c>
      <c r="E7" s="127">
        <v>3059</v>
      </c>
      <c r="F7" s="145"/>
      <c r="G7" s="136">
        <f t="shared" ref="G7:I9" si="0">+K7-C7</f>
        <v>18646</v>
      </c>
      <c r="H7" s="165">
        <f t="shared" si="0"/>
        <v>18866</v>
      </c>
      <c r="I7" s="127">
        <f>+M7-E7</f>
        <v>21743</v>
      </c>
      <c r="J7" s="145"/>
      <c r="K7" s="21">
        <f>+'Segment Report quarter'!C7</f>
        <v>25144</v>
      </c>
      <c r="L7" s="165">
        <f>+'Segment Report quarter'!D7</f>
        <v>25200</v>
      </c>
      <c r="M7" s="22">
        <f>'Segment Report quarter'!E7</f>
        <v>24802</v>
      </c>
    </row>
    <row r="8" spans="1:14" s="24" customFormat="1" ht="14.25" customHeight="1" x14ac:dyDescent="0.2">
      <c r="A8" s="35"/>
      <c r="B8" s="19" t="s">
        <v>20</v>
      </c>
      <c r="C8" s="136">
        <v>2014</v>
      </c>
      <c r="D8" s="165">
        <v>1994</v>
      </c>
      <c r="E8" s="127">
        <v>1575</v>
      </c>
      <c r="F8" s="145"/>
      <c r="G8" s="136">
        <f t="shared" si="0"/>
        <v>69432</v>
      </c>
      <c r="H8" s="165">
        <f t="shared" si="0"/>
        <v>68863</v>
      </c>
      <c r="I8" s="127">
        <f t="shared" si="0"/>
        <v>68725</v>
      </c>
      <c r="J8" s="145"/>
      <c r="K8" s="21">
        <f>+'Segment Report quarter'!C8</f>
        <v>71446</v>
      </c>
      <c r="L8" s="165">
        <f>+'Segment Report quarter'!D8</f>
        <v>70857</v>
      </c>
      <c r="M8" s="22">
        <f>'Segment Report quarter'!E8</f>
        <v>70300</v>
      </c>
    </row>
    <row r="9" spans="1:14" s="24" customFormat="1" ht="14.25" customHeight="1" x14ac:dyDescent="0.2">
      <c r="A9" s="35"/>
      <c r="B9" s="154" t="s">
        <v>116</v>
      </c>
      <c r="C9" s="158">
        <v>6923</v>
      </c>
      <c r="D9" s="165">
        <v>6880</v>
      </c>
      <c r="E9" s="127">
        <v>4866</v>
      </c>
      <c r="F9" s="145"/>
      <c r="G9" s="136">
        <f t="shared" si="0"/>
        <v>0</v>
      </c>
      <c r="H9" s="165">
        <f t="shared" si="0"/>
        <v>0</v>
      </c>
      <c r="I9" s="127">
        <f t="shared" si="0"/>
        <v>0</v>
      </c>
      <c r="J9" s="145"/>
      <c r="K9" s="155">
        <f>+'Segment Report quarter'!C9</f>
        <v>6923</v>
      </c>
      <c r="L9" s="166">
        <f>+'Segment Report quarter'!D9</f>
        <v>6880</v>
      </c>
      <c r="M9" s="22">
        <f>'Segment Report quarter'!E9</f>
        <v>4866</v>
      </c>
    </row>
    <row r="10" spans="1:14" s="24" customFormat="1" ht="14.25" customHeight="1" thickBot="1" x14ac:dyDescent="0.3">
      <c r="A10" s="35"/>
      <c r="B10" s="43" t="s">
        <v>13</v>
      </c>
      <c r="C10" s="137">
        <f>SUM(C7:C9)</f>
        <v>15435</v>
      </c>
      <c r="D10" s="167">
        <f>SUM(D7:D9)</f>
        <v>15208</v>
      </c>
      <c r="E10" s="128">
        <f t="shared" ref="E10" si="1">SUM(E7:E9)</f>
        <v>9500</v>
      </c>
      <c r="F10" s="146"/>
      <c r="G10" s="137">
        <f t="shared" ref="G10:I10" si="2">SUM(G7:G9)</f>
        <v>88078</v>
      </c>
      <c r="H10" s="167">
        <f t="shared" si="2"/>
        <v>87729</v>
      </c>
      <c r="I10" s="128">
        <f t="shared" si="2"/>
        <v>90468</v>
      </c>
      <c r="J10" s="146"/>
      <c r="K10" s="44">
        <f>SUM(K7:K9)</f>
        <v>103513</v>
      </c>
      <c r="L10" s="167">
        <f>SUM(L7:L9)</f>
        <v>102937</v>
      </c>
      <c r="M10" s="45">
        <f t="shared" ref="M10" si="3">SUM(M7:M9)</f>
        <v>99968</v>
      </c>
    </row>
    <row r="11" spans="1:14" s="24" customFormat="1" ht="14.25" customHeight="1" x14ac:dyDescent="0.2">
      <c r="A11" s="35"/>
      <c r="B11" s="42" t="s">
        <v>139</v>
      </c>
      <c r="C11" s="138">
        <v>0</v>
      </c>
      <c r="D11" s="168">
        <v>0</v>
      </c>
      <c r="E11" s="129">
        <v>0</v>
      </c>
      <c r="F11" s="145"/>
      <c r="G11" s="138">
        <f t="shared" ref="G11:I12" si="4">+K11-C11</f>
        <v>0</v>
      </c>
      <c r="H11" s="168">
        <f t="shared" si="4"/>
        <v>0</v>
      </c>
      <c r="I11" s="129">
        <f t="shared" si="4"/>
        <v>0</v>
      </c>
      <c r="J11" s="145"/>
      <c r="K11" s="29">
        <f>+'Segment Report quarter'!C11</f>
        <v>0</v>
      </c>
      <c r="L11" s="168">
        <f>+'Segment Report quarter'!D11</f>
        <v>0</v>
      </c>
      <c r="M11" s="22">
        <f>'Segment Report quarter'!E11</f>
        <v>0</v>
      </c>
    </row>
    <row r="12" spans="1:14" s="24" customFormat="1" ht="14.25" customHeight="1" x14ac:dyDescent="0.2">
      <c r="A12" s="35"/>
      <c r="B12" s="19" t="s">
        <v>14</v>
      </c>
      <c r="C12" s="136">
        <v>0</v>
      </c>
      <c r="D12" s="165">
        <v>0</v>
      </c>
      <c r="E12" s="127">
        <v>0</v>
      </c>
      <c r="F12" s="145"/>
      <c r="G12" s="136">
        <f t="shared" si="4"/>
        <v>0</v>
      </c>
      <c r="H12" s="165">
        <f t="shared" si="4"/>
        <v>0</v>
      </c>
      <c r="I12" s="127">
        <f t="shared" si="4"/>
        <v>0</v>
      </c>
      <c r="J12" s="145"/>
      <c r="K12" s="21">
        <f>+'Segment Report quarter'!C12</f>
        <v>0</v>
      </c>
      <c r="L12" s="165">
        <f>+'Segment Report quarter'!D12</f>
        <v>0</v>
      </c>
      <c r="M12" s="22">
        <f>'Segment Report quarter'!E12</f>
        <v>0</v>
      </c>
    </row>
    <row r="13" spans="1:14" s="24" customFormat="1" ht="14.25" customHeight="1" thickBot="1" x14ac:dyDescent="0.3">
      <c r="A13" s="35"/>
      <c r="B13" s="43" t="s">
        <v>21</v>
      </c>
      <c r="C13" s="137">
        <f t="shared" ref="C13:E13" si="5">SUM(C10:C12)</f>
        <v>15435</v>
      </c>
      <c r="D13" s="167">
        <f t="shared" si="5"/>
        <v>15208</v>
      </c>
      <c r="E13" s="128">
        <f t="shared" si="5"/>
        <v>9500</v>
      </c>
      <c r="F13" s="146"/>
      <c r="G13" s="137">
        <f t="shared" ref="G13:I13" si="6">SUM(G10:G12)</f>
        <v>88078</v>
      </c>
      <c r="H13" s="167">
        <f t="shared" si="6"/>
        <v>87729</v>
      </c>
      <c r="I13" s="128">
        <f t="shared" si="6"/>
        <v>90468</v>
      </c>
      <c r="J13" s="146"/>
      <c r="K13" s="44">
        <f>SUM(K10:K12)</f>
        <v>103513</v>
      </c>
      <c r="L13" s="167">
        <f>SUM(L10:L12)</f>
        <v>102937</v>
      </c>
      <c r="M13" s="45">
        <f t="shared" ref="M13" si="7">SUM(M10:M12)</f>
        <v>99968</v>
      </c>
    </row>
    <row r="14" spans="1:14" s="24" customFormat="1" ht="14.25" customHeight="1" x14ac:dyDescent="0.2">
      <c r="A14" s="35"/>
      <c r="B14" s="42" t="s">
        <v>54</v>
      </c>
      <c r="C14" s="29"/>
      <c r="D14" s="114"/>
      <c r="E14" s="129"/>
      <c r="F14" s="145"/>
      <c r="G14" s="29"/>
      <c r="H14" s="114"/>
      <c r="I14" s="129"/>
      <c r="J14" s="145"/>
      <c r="K14" s="29">
        <f>+'Segment Report quarter'!C14</f>
        <v>-11475</v>
      </c>
      <c r="L14" s="114">
        <f>+'Segment Report quarter'!D14</f>
        <v>-11443</v>
      </c>
      <c r="M14" s="22">
        <f>'Segment Report quarter'!E14</f>
        <v>-9336</v>
      </c>
    </row>
    <row r="15" spans="1:14" s="24" customFormat="1" ht="14.25" customHeight="1" thickBot="1" x14ac:dyDescent="0.3">
      <c r="A15" s="35"/>
      <c r="B15" s="43" t="s">
        <v>23</v>
      </c>
      <c r="C15" s="44"/>
      <c r="D15" s="115"/>
      <c r="E15" s="128"/>
      <c r="F15" s="146"/>
      <c r="G15" s="44"/>
      <c r="H15" s="115"/>
      <c r="I15" s="128"/>
      <c r="J15" s="146"/>
      <c r="K15" s="44">
        <f>SUM(K13:K14)</f>
        <v>92038</v>
      </c>
      <c r="L15" s="115">
        <f>SUM(L13:L14)</f>
        <v>91494</v>
      </c>
      <c r="M15" s="45">
        <f t="shared" ref="M15" si="8">SUM(M13:M14)</f>
        <v>90632</v>
      </c>
    </row>
    <row r="16" spans="1:14" s="24" customFormat="1" ht="10.5" x14ac:dyDescent="0.25">
      <c r="A16" s="35"/>
      <c r="B16" s="49"/>
      <c r="C16" s="82"/>
      <c r="D16" s="116"/>
      <c r="E16" s="130"/>
      <c r="F16" s="146"/>
      <c r="G16" s="82"/>
      <c r="H16" s="116"/>
      <c r="I16" s="130"/>
      <c r="J16" s="146"/>
      <c r="K16" s="82"/>
      <c r="L16" s="116"/>
      <c r="M16" s="22"/>
    </row>
    <row r="17" spans="1:13" s="24" customFormat="1" ht="11.25" customHeight="1" x14ac:dyDescent="0.2">
      <c r="A17" s="35"/>
      <c r="B17" s="19" t="s">
        <v>25</v>
      </c>
      <c r="C17" s="21"/>
      <c r="D17" s="117"/>
      <c r="E17" s="127"/>
      <c r="F17" s="145"/>
      <c r="G17" s="21"/>
      <c r="H17" s="117"/>
      <c r="I17" s="127"/>
      <c r="J17" s="145"/>
      <c r="K17" s="21">
        <f>+'Segment Report quarter'!C17</f>
        <v>-50654</v>
      </c>
      <c r="L17" s="117">
        <f>+'Segment Report quarter'!D17</f>
        <v>-50312</v>
      </c>
      <c r="M17" s="22">
        <f>'Segment Report quarter'!E17</f>
        <v>-45791</v>
      </c>
    </row>
    <row r="18" spans="1:13" s="24" customFormat="1" ht="14.25" customHeight="1" thickBot="1" x14ac:dyDescent="0.3">
      <c r="A18" s="35"/>
      <c r="B18" s="43" t="s">
        <v>55</v>
      </c>
      <c r="C18" s="44"/>
      <c r="D18" s="115"/>
      <c r="E18" s="128"/>
      <c r="F18" s="146"/>
      <c r="G18" s="44"/>
      <c r="H18" s="115"/>
      <c r="I18" s="128"/>
      <c r="J18" s="146"/>
      <c r="K18" s="44">
        <f>SUM(K15:K17)</f>
        <v>41384</v>
      </c>
      <c r="L18" s="115">
        <f>SUM(L15:L17)</f>
        <v>41182</v>
      </c>
      <c r="M18" s="45">
        <f t="shared" ref="M18" si="9">SUM(M15:M17)</f>
        <v>44841</v>
      </c>
    </row>
    <row r="19" spans="1:13" s="77" customFormat="1" ht="10.5" x14ac:dyDescent="0.25">
      <c r="A19" s="35"/>
      <c r="B19" s="49"/>
      <c r="C19" s="82"/>
      <c r="D19" s="116"/>
      <c r="E19" s="130"/>
      <c r="F19" s="146"/>
      <c r="G19" s="82"/>
      <c r="H19" s="116"/>
      <c r="I19" s="130"/>
      <c r="J19" s="146"/>
      <c r="K19" s="82"/>
      <c r="L19" s="116"/>
      <c r="M19" s="83"/>
    </row>
    <row r="20" spans="1:13" s="24" customFormat="1" ht="11.25" customHeight="1" x14ac:dyDescent="0.2">
      <c r="A20" s="35"/>
      <c r="B20" s="42" t="s">
        <v>24</v>
      </c>
      <c r="C20" s="29"/>
      <c r="D20" s="114"/>
      <c r="E20" s="129"/>
      <c r="F20" s="145"/>
      <c r="G20" s="29"/>
      <c r="H20" s="114"/>
      <c r="I20" s="129"/>
      <c r="J20" s="145"/>
      <c r="K20" s="29">
        <f>+'Segment Report quarter'!C20</f>
        <v>-27981</v>
      </c>
      <c r="L20" s="114">
        <f>+'Segment Report quarter'!D20</f>
        <v>-27425</v>
      </c>
      <c r="M20" s="22">
        <f>'Segment Report quarter'!E20</f>
        <v>-27385</v>
      </c>
    </row>
    <row r="21" spans="1:13" s="24" customFormat="1" ht="14.25" customHeight="1" thickBot="1" x14ac:dyDescent="0.3">
      <c r="A21" s="35"/>
      <c r="B21" s="43" t="s">
        <v>109</v>
      </c>
      <c r="C21" s="44"/>
      <c r="D21" s="115"/>
      <c r="E21" s="128"/>
      <c r="F21" s="146"/>
      <c r="G21" s="44"/>
      <c r="H21" s="115"/>
      <c r="I21" s="128"/>
      <c r="J21" s="146"/>
      <c r="K21" s="44">
        <f>SUM(K18:K20)</f>
        <v>13403</v>
      </c>
      <c r="L21" s="115">
        <f>SUM(L18:L20)</f>
        <v>13757</v>
      </c>
      <c r="M21" s="45">
        <f t="shared" ref="M21" si="10">SUM(M18:M20)</f>
        <v>17456</v>
      </c>
    </row>
  </sheetData>
  <mergeCells count="4">
    <mergeCell ref="C4:E4"/>
    <mergeCell ref="G4:I4"/>
    <mergeCell ref="K4:M4"/>
    <mergeCell ref="B1:M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D17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52.26953125" style="2" customWidth="1"/>
    <col min="3" max="4" width="12.81640625" style="2" customWidth="1"/>
    <col min="5" max="16384" width="9.1796875" style="2"/>
  </cols>
  <sheetData>
    <row r="1" spans="1:4" s="36" customFormat="1" ht="15.5" x14ac:dyDescent="0.35">
      <c r="B1" s="76" t="str">
        <f>'Table of contents'!C21</f>
        <v>Statement of Comprehensive Income for the First Quarter 2020 and 2019</v>
      </c>
      <c r="C1" s="96"/>
      <c r="D1" s="96"/>
    </row>
    <row r="2" spans="1:4" s="36" customFormat="1" ht="15.5" x14ac:dyDescent="0.35">
      <c r="B2" s="87" t="s">
        <v>93</v>
      </c>
      <c r="C2" s="96"/>
      <c r="D2" s="96"/>
    </row>
    <row r="3" spans="1:4" s="24" customFormat="1" ht="10.5" x14ac:dyDescent="0.25">
      <c r="A3" s="35"/>
      <c r="B3" s="86"/>
      <c r="C3" s="98"/>
      <c r="D3" s="98"/>
    </row>
    <row r="4" spans="1:4" s="24" customFormat="1" ht="11" thickBot="1" x14ac:dyDescent="0.3">
      <c r="A4" s="35"/>
      <c r="B4" s="39" t="s">
        <v>94</v>
      </c>
      <c r="C4" s="78" t="s">
        <v>167</v>
      </c>
      <c r="D4" s="79" t="s">
        <v>168</v>
      </c>
    </row>
    <row r="5" spans="1:4" s="24" customFormat="1" ht="11" thickBot="1" x14ac:dyDescent="0.3">
      <c r="A5" s="35"/>
      <c r="B5" s="99" t="s">
        <v>15</v>
      </c>
      <c r="C5" s="100">
        <v>20157</v>
      </c>
      <c r="D5" s="101">
        <v>29670</v>
      </c>
    </row>
    <row r="6" spans="1:4" s="24" customFormat="1" ht="10" x14ac:dyDescent="0.2">
      <c r="A6" s="35"/>
      <c r="B6" s="42" t="s">
        <v>74</v>
      </c>
      <c r="C6" s="29">
        <v>-1964</v>
      </c>
      <c r="D6" s="30">
        <v>25807</v>
      </c>
    </row>
    <row r="7" spans="1:4" s="24" customFormat="1" ht="10" x14ac:dyDescent="0.2">
      <c r="A7" s="35"/>
      <c r="B7" s="19" t="s">
        <v>152</v>
      </c>
      <c r="C7" s="29">
        <v>127</v>
      </c>
      <c r="D7" s="22">
        <v>50</v>
      </c>
    </row>
    <row r="8" spans="1:4" s="24" customFormat="1" ht="10" x14ac:dyDescent="0.2">
      <c r="A8" s="35"/>
      <c r="B8" s="19" t="s">
        <v>76</v>
      </c>
      <c r="C8" s="29">
        <v>0</v>
      </c>
      <c r="D8" s="22">
        <v>747</v>
      </c>
    </row>
    <row r="9" spans="1:4" s="97" customFormat="1" ht="21.5" thickBot="1" x14ac:dyDescent="0.3">
      <c r="A9" s="98"/>
      <c r="B9" s="102" t="s">
        <v>77</v>
      </c>
      <c r="C9" s="44">
        <f>SUM(C6:C8)</f>
        <v>-1837</v>
      </c>
      <c r="D9" s="45">
        <f>SUM(D6:D8)</f>
        <v>26604</v>
      </c>
    </row>
    <row r="10" spans="1:4" s="24" customFormat="1" ht="20" x14ac:dyDescent="0.2">
      <c r="A10" s="35"/>
      <c r="B10" s="179" t="s">
        <v>153</v>
      </c>
      <c r="C10" s="29">
        <v>-286</v>
      </c>
      <c r="D10" s="30">
        <v>-58</v>
      </c>
    </row>
    <row r="11" spans="1:4" s="24" customFormat="1" ht="10" x14ac:dyDescent="0.2">
      <c r="A11" s="35"/>
      <c r="B11" s="42" t="s">
        <v>75</v>
      </c>
      <c r="C11" s="29">
        <v>1124</v>
      </c>
      <c r="D11" s="30">
        <v>-880</v>
      </c>
    </row>
    <row r="12" spans="1:4" s="24" customFormat="1" ht="11" thickBot="1" x14ac:dyDescent="0.3">
      <c r="A12" s="35"/>
      <c r="B12" s="43" t="s">
        <v>78</v>
      </c>
      <c r="C12" s="44">
        <f>SUM(C10:C11)</f>
        <v>838</v>
      </c>
      <c r="D12" s="45">
        <f>SUM(D10:D11)</f>
        <v>-938</v>
      </c>
    </row>
    <row r="13" spans="1:4" s="24" customFormat="1" ht="11" thickBot="1" x14ac:dyDescent="0.3">
      <c r="A13" s="35"/>
      <c r="B13" s="39" t="s">
        <v>58</v>
      </c>
      <c r="C13" s="94">
        <f>C9+C12</f>
        <v>-999</v>
      </c>
      <c r="D13" s="95">
        <f>D9+D12</f>
        <v>25666</v>
      </c>
    </row>
    <row r="14" spans="1:4" s="24" customFormat="1" ht="11" thickBot="1" x14ac:dyDescent="0.3">
      <c r="A14" s="35"/>
      <c r="B14" s="99" t="s">
        <v>59</v>
      </c>
      <c r="C14" s="100">
        <f>C5+C13</f>
        <v>19158</v>
      </c>
      <c r="D14" s="101">
        <f>D5+D13</f>
        <v>55336</v>
      </c>
    </row>
    <row r="15" spans="1:4" s="97" customFormat="1" ht="10.5" x14ac:dyDescent="0.25">
      <c r="A15" s="98"/>
      <c r="B15" s="42" t="s">
        <v>29</v>
      </c>
      <c r="C15" s="103">
        <f>C14-C16</f>
        <v>19124</v>
      </c>
      <c r="D15" s="104">
        <f>D14-D16</f>
        <v>55233</v>
      </c>
    </row>
    <row r="16" spans="1:4" s="24" customFormat="1" ht="10" x14ac:dyDescent="0.2">
      <c r="A16" s="35"/>
      <c r="B16" s="19" t="s">
        <v>60</v>
      </c>
      <c r="C16" s="21">
        <v>34</v>
      </c>
      <c r="D16" s="22">
        <v>103</v>
      </c>
    </row>
    <row r="17" spans="1:4" s="24" customFormat="1" ht="10" x14ac:dyDescent="0.2">
      <c r="A17" s="35"/>
      <c r="B17" s="85"/>
      <c r="C17" s="105"/>
      <c r="D17" s="105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quarter</vt:lpstr>
      <vt:lpstr>Segment DBP-IoT split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'Segment DBP-IoT split quarter'!Print_Area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</Properties>
</file>