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300" yWindow="105" windowWidth="28305" windowHeight="14310" tabRatio="785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22" r:id="rId5"/>
    <sheet name="Statement of Cash Flows" sheetId="10" r:id="rId6"/>
    <sheet name="Segment Report quarter" sheetId="23" r:id="rId7"/>
    <sheet name="Segment DBP-IoT split" sheetId="17" r:id="rId8"/>
    <sheet name="Comp. Income" sheetId="14" r:id="rId9"/>
    <sheet name="IR Contact" sheetId="5" r:id="rId10"/>
    <sheet name="Back Banner" sheetId="20" r:id="rId11"/>
  </sheets>
  <definedNames>
    <definedName name="_xlnm.Print_Area" localSheetId="4">'Balance Sheet'!$A$1:$E$52</definedName>
    <definedName name="_xlnm.Print_Area" localSheetId="8">'Comp. Income'!$A$1:$E$16</definedName>
    <definedName name="_xlnm.Print_Area" localSheetId="0">'Front page'!$A$1:$H$23</definedName>
    <definedName name="_xlnm.Print_Area" localSheetId="2">'Key Figures'!$A$1:$G$42</definedName>
    <definedName name="_xlnm.Print_Area" localSheetId="1">'Table of contents'!$A$1:$J$54</definedName>
  </definedNames>
  <calcPr calcId="145621" iterate="1" iterateCount="111"/>
</workbook>
</file>

<file path=xl/calcChain.xml><?xml version="1.0" encoding="utf-8"?>
<calcChain xmlns="http://schemas.openxmlformats.org/spreadsheetml/2006/main">
  <c r="T20" i="23" l="1"/>
  <c r="R20" i="23"/>
  <c r="T17" i="23"/>
  <c r="R17" i="23"/>
  <c r="P15" i="23"/>
  <c r="P18" i="23" s="1"/>
  <c r="P21" i="23" s="1"/>
  <c r="O15" i="23"/>
  <c r="O18" i="23" s="1"/>
  <c r="O21" i="23" s="1"/>
  <c r="T14" i="23"/>
  <c r="R14" i="23"/>
  <c r="L13" i="23"/>
  <c r="K13" i="23"/>
  <c r="K15" i="23" s="1"/>
  <c r="K18" i="23" s="1"/>
  <c r="K21" i="23" s="1"/>
  <c r="G13" i="23"/>
  <c r="G15" i="23" s="1"/>
  <c r="G18" i="23" s="1"/>
  <c r="G21" i="23" s="1"/>
  <c r="E13" i="23"/>
  <c r="E15" i="23" s="1"/>
  <c r="E18" i="23" s="1"/>
  <c r="E21" i="23" s="1"/>
  <c r="T12" i="23"/>
  <c r="S12" i="23"/>
  <c r="R12" i="23"/>
  <c r="T11" i="23"/>
  <c r="S11" i="23"/>
  <c r="R11" i="23"/>
  <c r="M10" i="23"/>
  <c r="M13" i="23" s="1"/>
  <c r="M15" i="23" s="1"/>
  <c r="M18" i="23" s="1"/>
  <c r="M21" i="23" s="1"/>
  <c r="L10" i="23"/>
  <c r="K10" i="23"/>
  <c r="I10" i="23"/>
  <c r="I13" i="23" s="1"/>
  <c r="I15" i="23" s="1"/>
  <c r="I18" i="23" s="1"/>
  <c r="I21" i="23" s="1"/>
  <c r="H10" i="23"/>
  <c r="H13" i="23" s="1"/>
  <c r="G10" i="23"/>
  <c r="E10" i="23"/>
  <c r="D10" i="23"/>
  <c r="D13" i="23" s="1"/>
  <c r="C10" i="23"/>
  <c r="C13" i="23" s="1"/>
  <c r="C15" i="23" s="1"/>
  <c r="C18" i="23" s="1"/>
  <c r="C21" i="23" s="1"/>
  <c r="T9" i="23"/>
  <c r="S9" i="23"/>
  <c r="R9" i="23"/>
  <c r="R10" i="23" s="1"/>
  <c r="R13" i="23" s="1"/>
  <c r="R15" i="23" s="1"/>
  <c r="R18" i="23" s="1"/>
  <c r="R21" i="23" s="1"/>
  <c r="R24" i="23" s="1"/>
  <c r="R27" i="23" s="1"/>
  <c r="R29" i="23" s="1"/>
  <c r="T8" i="23"/>
  <c r="S8" i="23"/>
  <c r="R8" i="23"/>
  <c r="T7" i="23"/>
  <c r="T10" i="23" s="1"/>
  <c r="T13" i="23" s="1"/>
  <c r="T15" i="23" s="1"/>
  <c r="T18" i="23" s="1"/>
  <c r="T21" i="23" s="1"/>
  <c r="T24" i="23" s="1"/>
  <c r="T27" i="23" s="1"/>
  <c r="T29" i="23" s="1"/>
  <c r="S7" i="23"/>
  <c r="S10" i="23" s="1"/>
  <c r="S13" i="23" s="1"/>
  <c r="R7" i="23"/>
  <c r="I12" i="17" l="1"/>
  <c r="H12" i="17"/>
  <c r="G12" i="17"/>
  <c r="I11" i="17"/>
  <c r="H11" i="17"/>
  <c r="G11" i="17"/>
  <c r="I9" i="17"/>
  <c r="H9" i="17"/>
  <c r="I8" i="17"/>
  <c r="H8" i="17"/>
  <c r="I7" i="17"/>
  <c r="H7" i="17"/>
  <c r="G9" i="17"/>
  <c r="G8" i="17"/>
  <c r="G7" i="17"/>
  <c r="K18" i="17"/>
  <c r="K21" i="17" s="1"/>
  <c r="M15" i="17"/>
  <c r="M18" i="17" s="1"/>
  <c r="M21" i="17" s="1"/>
  <c r="K15" i="17"/>
  <c r="M13" i="17"/>
  <c r="K13" i="17"/>
  <c r="M10" i="17"/>
  <c r="L10" i="17"/>
  <c r="L13" i="17" s="1"/>
  <c r="K10" i="17"/>
  <c r="G10" i="17" l="1"/>
  <c r="G13" i="17" s="1"/>
  <c r="H10" i="17"/>
  <c r="H13" i="17" s="1"/>
  <c r="I10" i="17"/>
  <c r="I13" i="17" s="1"/>
  <c r="D52" i="22" l="1"/>
  <c r="C52" i="22"/>
  <c r="D51" i="22"/>
  <c r="C51" i="22"/>
  <c r="D42" i="22"/>
  <c r="C42" i="22"/>
  <c r="D32" i="22"/>
  <c r="C32" i="22"/>
  <c r="D21" i="22"/>
  <c r="C21" i="22"/>
  <c r="D11" i="22"/>
  <c r="D22" i="22" s="1"/>
  <c r="C11" i="22"/>
  <c r="C22" i="22" s="1"/>
  <c r="D49" i="22"/>
  <c r="C49" i="22"/>
  <c r="E10" i="17" l="1"/>
  <c r="D10" i="17"/>
  <c r="C10" i="17"/>
  <c r="E7" i="4" l="1"/>
  <c r="D11" i="14" l="1"/>
  <c r="D9" i="14"/>
  <c r="D12" i="14" s="1"/>
  <c r="D13" i="14" s="1"/>
  <c r="D14" i="14" s="1"/>
  <c r="D21" i="4" l="1"/>
  <c r="D19" i="4"/>
  <c r="D14" i="4"/>
  <c r="D10" i="4"/>
  <c r="D12" i="4" s="1"/>
  <c r="D17" i="4" s="1"/>
  <c r="D20" i="4" s="1"/>
  <c r="D22" i="4" s="1"/>
  <c r="D23" i="4" s="1"/>
  <c r="E13" i="17"/>
  <c r="D29" i="10"/>
  <c r="D23" i="10"/>
  <c r="D15" i="10"/>
  <c r="D36" i="10" s="1"/>
  <c r="D26" i="4" l="1"/>
  <c r="D25" i="4"/>
  <c r="D30" i="10"/>
  <c r="D32" i="10" s="1"/>
  <c r="D34" i="10" s="1"/>
  <c r="D13" i="17" l="1"/>
  <c r="C13" i="17"/>
  <c r="E34" i="21" l="1"/>
  <c r="C11" i="14" l="1"/>
  <c r="C9" i="14"/>
  <c r="C29" i="10"/>
  <c r="C23" i="10"/>
  <c r="C15" i="10"/>
  <c r="C36" i="10" s="1"/>
  <c r="C10" i="4"/>
  <c r="C12" i="4" s="1"/>
  <c r="C17" i="4" s="1"/>
  <c r="C20" i="4" s="1"/>
  <c r="C22" i="4" s="1"/>
  <c r="C23" i="4" s="1"/>
  <c r="C12" i="14" l="1"/>
  <c r="C13" i="14" s="1"/>
  <c r="C14" i="14" s="1"/>
  <c r="C30" i="10"/>
  <c r="C32" i="10" s="1"/>
  <c r="C34" i="10" s="1"/>
  <c r="C26" i="4"/>
  <c r="C25" i="4"/>
  <c r="E21" i="4" l="1"/>
  <c r="E16" i="4"/>
  <c r="E15" i="4"/>
  <c r="E14" i="4"/>
  <c r="E13" i="4"/>
  <c r="E11" i="4"/>
  <c r="E9" i="4"/>
  <c r="E8" i="4"/>
  <c r="E6" i="4"/>
  <c r="E5" i="4"/>
  <c r="E10" i="4" l="1"/>
  <c r="E12" i="4" l="1"/>
  <c r="E17" i="4"/>
  <c r="E20" i="4" l="1"/>
  <c r="E22" i="4" l="1"/>
  <c r="E26" i="4" l="1"/>
  <c r="E23" i="4"/>
  <c r="E25" i="4"/>
</calcChain>
</file>

<file path=xl/sharedStrings.xml><?xml version="1.0" encoding="utf-8"?>
<sst xmlns="http://schemas.openxmlformats.org/spreadsheetml/2006/main" count="303" uniqueCount="184">
  <si>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</si>
  <si>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</si>
  <si>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</si>
  <si>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</si>
  <si>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</si>
  <si>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</si>
  <si>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</si>
  <si>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</si>
  <si>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</si>
  <si>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</si>
  <si>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</si>
  <si>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</si>
  <si>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</si>
  <si>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</si>
  <si>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</si>
  <si>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</si>
  <si>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</si>
  <si>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Services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</si>
  <si>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</si>
  <si>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</si>
  <si>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</si>
  <si>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</si>
  <si>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</si>
  <si>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</si>
  <si>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</si>
  <si>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</si>
  <si>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</si>
  <si>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</si>
  <si>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</si>
  <si>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</si>
  <si>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</si>
  <si>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</si>
  <si>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</si>
  <si>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</si>
  <si>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</si>
  <si>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</si>
  <si>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</si>
  <si>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</si>
  <si>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</si>
  <si>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</si>
  <si>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</si>
  <si>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</si>
  <si>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</si>
  <si>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</si>
  <si>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</si>
  <si>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</si>
  <si>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</si>
  <si>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</si>
  <si>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</si>
  <si>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</si>
  <si>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</si>
  <si>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</si>
  <si>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</si>
  <si>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</si>
  <si>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</si>
  <si>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</si>
  <si>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</si>
  <si>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</si>
  <si>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used in investing activities</t>
  </si>
  <si>
    <t>Net cash provided by/used in financing activities</t>
  </si>
  <si>
    <t>Net change in cash and cash equivalents</t>
  </si>
  <si>
    <t>Reconciliation</t>
  </si>
  <si>
    <t>Cost of sales</t>
  </si>
  <si>
    <t>Segment contribution</t>
  </si>
  <si>
    <t>Income Taxes</t>
  </si>
  <si>
    <t>Attributable to shareholders of Software AG</t>
  </si>
  <si>
    <t>Non-controlling interests</t>
  </si>
  <si>
    <t>Net gain/loss on remeasuring financial assets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</si>
  <si>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</si>
  <si>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</si>
  <si>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</si>
  <si>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</si>
  <si>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</si>
  <si>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</si>
  <si>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</si>
  <si>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</si>
  <si>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</si>
  <si>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</si>
  <si>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</si>
  <si>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</si>
  <si>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</si>
  <si>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</si>
  <si>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</si>
  <si>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</si>
  <si>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</si>
  <si>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</si>
  <si>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</si>
  <si>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</si>
  <si>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Operating earnings</t>
  </si>
  <si>
    <t>Other income / expenses, net</t>
  </si>
  <si>
    <t>Earnings before income taxes</t>
  </si>
  <si>
    <t>Trade receivables and other receivables</t>
  </si>
  <si>
    <t>Income tax receivables</t>
  </si>
  <si>
    <t>Deferred tax receivables</t>
  </si>
  <si>
    <t>Trade payables and other liabilities</t>
  </si>
  <si>
    <t>Other non-financial liabilities</t>
  </si>
  <si>
    <t>Income tax liabilities</t>
  </si>
  <si>
    <t>Deferred income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</si>
  <si>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</si>
  <si>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</si>
  <si>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</si>
  <si>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</si>
  <si>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</si>
  <si>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</si>
  <si>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</si>
  <si>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</si>
  <si>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</si>
  <si>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Payment for acquisitions, net</t>
  </si>
  <si>
    <t>Sales, Marketing &amp; Distribution expenses</t>
  </si>
  <si>
    <t>Change in cash and cash equivalents from cash relevant transactions</t>
  </si>
  <si>
    <t>Currency translation adjustment</t>
  </si>
  <si>
    <t>Cash and cash equivalents at the beginning of the period</t>
  </si>
  <si>
    <t>Cash and cash equivalents at the end of the period</t>
  </si>
  <si>
    <t>(IFRS, unaudited)</t>
  </si>
  <si>
    <t>Δ as %</t>
  </si>
  <si>
    <t>in € thousands</t>
  </si>
  <si>
    <t>Earnings per share (€, basic)</t>
  </si>
  <si>
    <t>Earnings per share (€, diluted)</t>
  </si>
  <si>
    <t>Assets (in € thousands)</t>
  </si>
  <si>
    <t>Total Assets</t>
  </si>
  <si>
    <t>Total Equity and Liabilities</t>
  </si>
  <si>
    <t>A&amp;N</t>
  </si>
  <si>
    <t>Table of Contents</t>
  </si>
  <si>
    <t>in € millions</t>
  </si>
  <si>
    <t>(unless otherwise stated)</t>
  </si>
  <si>
    <t>Net financial income / expenses</t>
  </si>
  <si>
    <t>Revenue</t>
  </si>
  <si>
    <t>Employees (FTE)</t>
  </si>
  <si>
    <t>Net income (non-IFRS)</t>
  </si>
  <si>
    <t>Operating EBITA (non-IFRS)</t>
  </si>
  <si>
    <t>DBP segment earnings</t>
  </si>
  <si>
    <t>Segment margin</t>
  </si>
  <si>
    <t>A&amp;N segment earnings</t>
  </si>
  <si>
    <t>Earnings per share (non-IFRS)**</t>
  </si>
  <si>
    <t>CapEx***</t>
  </si>
  <si>
    <t>Proceeds and payments from current financial liabilities</t>
  </si>
  <si>
    <t>Equity and Liabilities (in € thousands)</t>
  </si>
  <si>
    <t>Proceeds from non-current financial liabilities</t>
  </si>
  <si>
    <t>Operating Cash Flow</t>
  </si>
  <si>
    <t>Repayment of non-current financial liabilities</t>
  </si>
  <si>
    <t>Segment earnings</t>
  </si>
  <si>
    <t>p. 7</t>
  </si>
  <si>
    <t>Dividends paid</t>
  </si>
  <si>
    <t>Repurchase of treasury shares</t>
  </si>
  <si>
    <t xml:space="preserve">             </t>
  </si>
  <si>
    <t>Net cash</t>
  </si>
  <si>
    <t>Dec. 31, 2017</t>
  </si>
  <si>
    <t xml:space="preserve">as stated </t>
  </si>
  <si>
    <t xml:space="preserve">at constant currency </t>
  </si>
  <si>
    <t>Δ in %</t>
  </si>
  <si>
    <r>
      <t xml:space="preserve">Δ in % </t>
    </r>
    <r>
      <rPr>
        <b/>
        <i/>
        <sz val="8"/>
        <color theme="1"/>
        <rFont val="Arial"/>
        <family val="2"/>
      </rPr>
      <t>acc*</t>
    </r>
  </si>
  <si>
    <t>Q1 / 2018</t>
  </si>
  <si>
    <t>Key figures as of March 31, 2018</t>
  </si>
  <si>
    <t>Statement of comprehensive income for the first quarter 2018</t>
  </si>
  <si>
    <t>Q1 2017</t>
  </si>
  <si>
    <t>Q1 2018</t>
  </si>
  <si>
    <t>Segment Report for the First Quarter 2018</t>
  </si>
  <si>
    <t>Consolidated statement of cash flows for the First Quarter 2018</t>
  </si>
  <si>
    <t>Consolidated Balance Sheet as of March 31, 2018</t>
  </si>
  <si>
    <t>Mar. 31, 2018</t>
  </si>
  <si>
    <t>Consolidated income statement for the First Quarter 2018</t>
  </si>
  <si>
    <t xml:space="preserve">Q1 2018
 (as stated) </t>
  </si>
  <si>
    <t>Q1 2018 
(acc*)</t>
  </si>
  <si>
    <t>Q1 2017
(as stated)</t>
  </si>
  <si>
    <t>Consolidated balance sheet as of March 31, 2018</t>
  </si>
  <si>
    <t>Segment report for the First Quarter 2018</t>
  </si>
  <si>
    <t>Statement of comprehensive income for the First Quarter 2018</t>
  </si>
  <si>
    <t>Key Figures as of March 31, 2018</t>
  </si>
  <si>
    <t>SaaS</t>
  </si>
  <si>
    <t>April 19, 2018</t>
  </si>
  <si>
    <t>Financing income / expenses, net</t>
  </si>
  <si>
    <t>ARR  IoT/Cloud ****</t>
  </si>
  <si>
    <t>*     acc = at constant currency</t>
  </si>
  <si>
    <t>**    Based on weighted average shares outstanding (basic) Q1 2018: 74.0m / Q1 2017: 75.9m</t>
  </si>
  <si>
    <t>***  Cash flow from investing activities adjusted for acquisitions and investments in debt instruments</t>
  </si>
  <si>
    <t xml:space="preserve">   Thereof IoT/Cloud</t>
  </si>
  <si>
    <t xml:space="preserve">   Thereof DBP excl. IoT/Cloud</t>
  </si>
  <si>
    <t>DBP incl. IoT/Cloud</t>
  </si>
  <si>
    <t>ARR  DBP incl. IoT/Cloud ****</t>
  </si>
  <si>
    <t>DBP excl. IoT/Cloud</t>
  </si>
  <si>
    <t>IoT/Cloud</t>
  </si>
  <si>
    <t>Segment DBP with revenue split for the First Quarter 2018</t>
  </si>
  <si>
    <t>As the indicators in this report are stated in accordance with commercial rounding principles, totals and percentages may not always be exact.</t>
  </si>
  <si>
    <t>**** Annual recurring revenue. For "at constant currency" internal Plan Rate 2018 is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</si>
</sst>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color rgb="FF00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/>
    <xf numFmtId="0" fontId="1" fillId="0" borderId="0"/>
    <xf numFmtId="0" fontId="2" fillId="0" borderId="0"/>
  </cellStyleXfs>
  <cellXfs count="289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2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164" fontId="20" fillId="2" borderId="15" xfId="0" applyNumberFormat="1" applyFont="1" applyFill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23" fillId="0" borderId="20" xfId="0" applyFont="1" applyBorder="1" applyAlignment="1">
      <alignment horizontal="left"/>
    </xf>
    <xf numFmtId="0" fontId="23" fillId="2" borderId="21" xfId="0" applyFont="1" applyFill="1" applyBorder="1" applyAlignment="1">
      <alignment horizontal="right"/>
    </xf>
    <xf numFmtId="0" fontId="23" fillId="0" borderId="21" xfId="0" applyFont="1" applyBorder="1" applyAlignment="1">
      <alignment horizontal="right"/>
    </xf>
    <xf numFmtId="0" fontId="20" fillId="0" borderId="22" xfId="0" applyFont="1" applyBorder="1" applyAlignment="1">
      <alignment horizontal="left"/>
    </xf>
    <xf numFmtId="164" fontId="20" fillId="2" borderId="23" xfId="0" applyNumberFormat="1" applyFont="1" applyFill="1" applyBorder="1" applyAlignment="1">
      <alignment horizontal="right"/>
    </xf>
    <xf numFmtId="164" fontId="20" fillId="0" borderId="23" xfId="0" applyNumberFormat="1" applyFont="1" applyBorder="1" applyAlignment="1">
      <alignment horizontal="right"/>
    </xf>
    <xf numFmtId="0" fontId="25" fillId="0" borderId="24" xfId="0" applyFont="1" applyBorder="1" applyAlignment="1">
      <alignment horizontal="left"/>
    </xf>
    <xf numFmtId="165" fontId="25" fillId="2" borderId="25" xfId="0" applyNumberFormat="1" applyFont="1" applyFill="1" applyBorder="1" applyAlignment="1">
      <alignment horizontal="right"/>
    </xf>
    <xf numFmtId="0" fontId="25" fillId="0" borderId="25" xfId="0" applyFont="1" applyBorder="1" applyAlignment="1">
      <alignment horizontal="right"/>
    </xf>
    <xf numFmtId="9" fontId="23" fillId="0" borderId="19" xfId="0" applyNumberFormat="1" applyFont="1" applyBorder="1" applyAlignment="1">
      <alignment horizontal="right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4" fontId="20" fillId="2" borderId="15" xfId="0" applyNumberFormat="1" applyFont="1" applyFill="1" applyBorder="1" applyAlignment="1">
      <alignment horizontal="right"/>
    </xf>
    <xf numFmtId="0" fontId="23" fillId="0" borderId="24" xfId="0" applyFont="1" applyBorder="1" applyAlignment="1">
      <alignment horizontal="left"/>
    </xf>
    <xf numFmtId="0" fontId="23" fillId="2" borderId="25" xfId="0" applyFont="1" applyFill="1" applyBorder="1" applyAlignment="1">
      <alignment horizontal="right"/>
    </xf>
    <xf numFmtId="0" fontId="23" fillId="0" borderId="25" xfId="0" applyFont="1" applyBorder="1" applyAlignment="1">
      <alignment horizontal="right"/>
    </xf>
    <xf numFmtId="0" fontId="23" fillId="0" borderId="18" xfId="0" applyFont="1" applyBorder="1" applyAlignment="1">
      <alignment horizontal="left" wrapText="1"/>
    </xf>
    <xf numFmtId="0" fontId="23" fillId="0" borderId="0" xfId="0" applyFont="1" applyBorder="1" applyAlignment="1">
      <alignment horizontal="right" vertical="center"/>
    </xf>
    <xf numFmtId="166" fontId="23" fillId="2" borderId="19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8" fillId="0" borderId="0" xfId="0" applyFont="1" applyBorder="1" applyAlignment="1"/>
    <xf numFmtId="0" fontId="18" fillId="0" borderId="26" xfId="0" applyFont="1" applyBorder="1" applyAlignment="1"/>
    <xf numFmtId="0" fontId="15" fillId="0" borderId="8" xfId="0" applyFont="1" applyBorder="1" applyAlignment="1">
      <alignment horizontal="left" vertical="top"/>
    </xf>
    <xf numFmtId="3" fontId="12" fillId="0" borderId="0" xfId="0" applyNumberFormat="1" applyFont="1"/>
    <xf numFmtId="3" fontId="12" fillId="0" borderId="0" xfId="0" applyNumberFormat="1" applyFont="1" applyBorder="1"/>
    <xf numFmtId="0" fontId="1" fillId="0" borderId="0" xfId="4" applyFont="1" applyFill="1" applyBorder="1" applyAlignment="1"/>
    <xf numFmtId="49" fontId="20" fillId="2" borderId="5" xfId="0" applyNumberFormat="1" applyFont="1" applyFill="1" applyBorder="1" applyAlignment="1">
      <alignment horizontal="right" vertical="center"/>
    </xf>
    <xf numFmtId="49" fontId="20" fillId="0" borderId="5" xfId="0" applyNumberFormat="1" applyFont="1" applyBorder="1" applyAlignment="1">
      <alignment horizontal="right" vertical="center"/>
    </xf>
    <xf numFmtId="166" fontId="20" fillId="0" borderId="15" xfId="0" applyNumberFormat="1" applyFont="1" applyBorder="1" applyAlignment="1">
      <alignment horizontal="right"/>
    </xf>
    <xf numFmtId="0" fontId="18" fillId="0" borderId="8" xfId="0" applyFont="1" applyBorder="1" applyAlignment="1"/>
    <xf numFmtId="0" fontId="18" fillId="0" borderId="0" xfId="0" applyFont="1" applyBorder="1" applyAlignment="1">
      <alignment horizontal="left"/>
    </xf>
    <xf numFmtId="165" fontId="25" fillId="0" borderId="25" xfId="0" applyNumberFormat="1" applyFont="1" applyFill="1" applyBorder="1" applyAlignment="1">
      <alignment horizontal="right"/>
    </xf>
    <xf numFmtId="1" fontId="11" fillId="2" borderId="9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20" fillId="3" borderId="6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left"/>
    </xf>
    <xf numFmtId="2" fontId="20" fillId="0" borderId="15" xfId="0" applyNumberFormat="1" applyFont="1" applyBorder="1" applyAlignment="1">
      <alignment horizontal="right"/>
    </xf>
    <xf numFmtId="164" fontId="28" fillId="2" borderId="15" xfId="0" applyNumberFormat="1" applyFont="1" applyFill="1" applyBorder="1" applyAlignment="1">
      <alignment horizontal="right"/>
    </xf>
    <xf numFmtId="164" fontId="25" fillId="2" borderId="17" xfId="0" applyNumberFormat="1" applyFont="1" applyFill="1" applyBorder="1" applyAlignment="1">
      <alignment horizontal="right"/>
    </xf>
    <xf numFmtId="9" fontId="28" fillId="0" borderId="15" xfId="0" applyNumberFormat="1" applyFont="1" applyBorder="1" applyAlignment="1">
      <alignment horizontal="right"/>
    </xf>
    <xf numFmtId="9" fontId="25" fillId="0" borderId="17" xfId="0" applyNumberFormat="1" applyFont="1" applyBorder="1" applyAlignment="1">
      <alignment horizontal="right" wrapText="1"/>
    </xf>
    <xf numFmtId="9" fontId="20" fillId="0" borderId="23" xfId="0" applyNumberFormat="1" applyFont="1" applyBorder="1" applyAlignment="1">
      <alignment horizontal="right"/>
    </xf>
    <xf numFmtId="9" fontId="21" fillId="0" borderId="21" xfId="0" applyNumberFormat="1" applyFont="1" applyBorder="1" applyAlignment="1">
      <alignment horizontal="right"/>
    </xf>
    <xf numFmtId="9" fontId="21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11" fillId="2" borderId="30" xfId="0" applyFont="1" applyFill="1" applyBorder="1" applyAlignment="1">
      <alignment horizontal="right" wrapText="1"/>
    </xf>
    <xf numFmtId="0" fontId="11" fillId="0" borderId="30" xfId="0" applyFont="1" applyBorder="1" applyAlignment="1">
      <alignment horizontal="right" wrapText="1"/>
    </xf>
    <xf numFmtId="0" fontId="11" fillId="0" borderId="30" xfId="0" applyFont="1" applyBorder="1" applyAlignment="1">
      <alignment horizontal="right"/>
    </xf>
    <xf numFmtId="0" fontId="4" fillId="0" borderId="0" xfId="0" applyFont="1" applyFill="1"/>
    <xf numFmtId="0" fontId="20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1" xfId="0" applyNumberFormat="1" applyFont="1" applyBorder="1" applyAlignment="1">
      <alignment horizontal="center"/>
    </xf>
    <xf numFmtId="1" fontId="11" fillId="0" borderId="32" xfId="0" applyNumberFormat="1" applyFont="1" applyBorder="1" applyAlignment="1">
      <alignment horizontal="center"/>
    </xf>
    <xf numFmtId="3" fontId="12" fillId="0" borderId="33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2" fillId="0" borderId="32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2" fillId="0" borderId="34" xfId="0" applyNumberFormat="1" applyFont="1" applyBorder="1" applyAlignment="1">
      <alignment horizontal="right"/>
    </xf>
    <xf numFmtId="3" fontId="20" fillId="0" borderId="35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6" xfId="0" applyFont="1" applyBorder="1"/>
    <xf numFmtId="1" fontId="11" fillId="2" borderId="36" xfId="0" applyNumberFormat="1" applyFont="1" applyFill="1" applyBorder="1" applyAlignment="1">
      <alignment horizontal="center"/>
    </xf>
    <xf numFmtId="1" fontId="11" fillId="2" borderId="37" xfId="0" applyNumberFormat="1" applyFont="1" applyFill="1" applyBorder="1" applyAlignment="1">
      <alignment horizontal="center"/>
    </xf>
    <xf numFmtId="3" fontId="12" fillId="2" borderId="38" xfId="0" applyNumberFormat="1" applyFont="1" applyFill="1" applyBorder="1" applyAlignment="1">
      <alignment horizontal="right"/>
    </xf>
    <xf numFmtId="3" fontId="11" fillId="2" borderId="39" xfId="0" applyNumberFormat="1" applyFont="1" applyFill="1" applyBorder="1" applyAlignment="1">
      <alignment horizontal="right"/>
    </xf>
    <xf numFmtId="3" fontId="12" fillId="2" borderId="37" xfId="0" applyNumberFormat="1" applyFont="1" applyFill="1" applyBorder="1" applyAlignment="1">
      <alignment horizontal="right"/>
    </xf>
    <xf numFmtId="3" fontId="11" fillId="2" borderId="37" xfId="0" applyNumberFormat="1" applyFont="1" applyFill="1" applyBorder="1" applyAlignment="1">
      <alignment horizontal="right"/>
    </xf>
    <xf numFmtId="3" fontId="20" fillId="2" borderId="40" xfId="0" applyNumberFormat="1" applyFont="1" applyFill="1" applyBorder="1" applyAlignment="1">
      <alignment horizontal="right"/>
    </xf>
    <xf numFmtId="3" fontId="12" fillId="0" borderId="26" xfId="0" applyNumberFormat="1" applyFont="1" applyBorder="1" applyAlignment="1">
      <alignment horizontal="left"/>
    </xf>
    <xf numFmtId="3" fontId="12" fillId="2" borderId="39" xfId="0" applyNumberFormat="1" applyFont="1" applyFill="1" applyBorder="1" applyAlignment="1">
      <alignment horizontal="right"/>
    </xf>
    <xf numFmtId="3" fontId="12" fillId="0" borderId="26" xfId="0" applyNumberFormat="1" applyFont="1" applyBorder="1" applyAlignment="1">
      <alignment horizontal="left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1" fontId="30" fillId="2" borderId="9" xfId="0" applyNumberFormat="1" applyFont="1" applyFill="1" applyBorder="1" applyAlignment="1">
      <alignment horizontal="center"/>
    </xf>
    <xf numFmtId="1" fontId="30" fillId="2" borderId="1" xfId="0" applyNumberFormat="1" applyFont="1" applyFill="1" applyBorder="1" applyAlignment="1">
      <alignment horizontal="center" wrapText="1"/>
    </xf>
    <xf numFmtId="3" fontId="31" fillId="2" borderId="2" xfId="0" applyNumberFormat="1" applyFont="1" applyFill="1" applyBorder="1" applyAlignment="1">
      <alignment horizontal="right"/>
    </xf>
    <xf numFmtId="3" fontId="30" fillId="2" borderId="4" xfId="0" applyNumberFormat="1" applyFont="1" applyFill="1" applyBorder="1" applyAlignment="1">
      <alignment horizontal="right"/>
    </xf>
    <xf numFmtId="3" fontId="31" fillId="2" borderId="1" xfId="0" applyNumberFormat="1" applyFont="1" applyFill="1" applyBorder="1" applyAlignment="1">
      <alignment horizontal="right"/>
    </xf>
    <xf numFmtId="49" fontId="11" fillId="2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" fontId="12" fillId="2" borderId="41" xfId="0" applyNumberFormat="1" applyFont="1" applyFill="1" applyBorder="1" applyAlignment="1">
      <alignment horizontal="right"/>
    </xf>
    <xf numFmtId="3" fontId="12" fillId="2" borderId="42" xfId="0" applyNumberFormat="1" applyFont="1" applyFill="1" applyBorder="1" applyAlignment="1">
      <alignment horizontal="right"/>
    </xf>
    <xf numFmtId="166" fontId="23" fillId="0" borderId="19" xfId="0" applyNumberFormat="1" applyFont="1" applyFill="1" applyBorder="1" applyAlignment="1">
      <alignment horizontal="right"/>
    </xf>
    <xf numFmtId="165" fontId="25" fillId="0" borderId="19" xfId="0" applyNumberFormat="1" applyFont="1" applyFill="1" applyBorder="1" applyAlignment="1">
      <alignment horizontal="right"/>
    </xf>
    <xf numFmtId="0" fontId="12" fillId="0" borderId="41" xfId="0" applyFont="1" applyBorder="1" applyAlignment="1">
      <alignment horizontal="left" vertical="center"/>
    </xf>
    <xf numFmtId="3" fontId="11" fillId="2" borderId="41" xfId="0" applyNumberFormat="1" applyFont="1" applyFill="1" applyBorder="1" applyAlignment="1">
      <alignment horizontal="right" vertical="center"/>
    </xf>
    <xf numFmtId="3" fontId="11" fillId="0" borderId="41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left" vertical="center"/>
    </xf>
    <xf numFmtId="0" fontId="21" fillId="2" borderId="11" xfId="0" applyFont="1" applyFill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9" fillId="0" borderId="12" xfId="0" applyFont="1" applyBorder="1" applyAlignment="1">
      <alignment horizontal="right" wrapText="1"/>
    </xf>
    <xf numFmtId="0" fontId="29" fillId="0" borderId="11" xfId="0" applyFont="1" applyBorder="1" applyAlignment="1">
      <alignment horizontal="right" wrapText="1"/>
    </xf>
    <xf numFmtId="0" fontId="18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1" fillId="2" borderId="12" xfId="0" applyFont="1" applyFill="1" applyBorder="1" applyAlignment="1">
      <alignment horizontal="right" wrapText="1"/>
    </xf>
    <xf numFmtId="0" fontId="21" fillId="2" borderId="11" xfId="0" applyFont="1" applyFill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7" fillId="2" borderId="12" xfId="0" applyFont="1" applyFill="1" applyBorder="1" applyAlignment="1">
      <alignment horizontal="right" wrapText="1"/>
    </xf>
    <xf numFmtId="0" fontId="27" fillId="2" borderId="11" xfId="0" applyFont="1" applyFill="1" applyBorder="1" applyAlignment="1">
      <alignment horizontal="right" wrapText="1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15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1" fillId="0" borderId="43" xfId="0" applyFont="1" applyBorder="1" applyAlignment="1">
      <alignment horizontal="center" vertical="center"/>
    </xf>
  </cellXfs>
  <cellStyles count="7">
    <cellStyle name="Hyperlink" xfId="3" builtinId="8"/>
    <cellStyle name="Normal 2" xfId="6"/>
    <cellStyle name="Prozent" xfId="2" builtinId="5"/>
    <cellStyle name="Standard" xfId="0" builtinId="0"/>
    <cellStyle name="Standard 2" xfId="1"/>
    <cellStyle name="Standard 4" xfId="5"/>
    <cellStyle name="Standard_Tabelle1_1" xfId="4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8:G23"/>
  <sheetViews>
    <sheetView showGridLines="0" tabSelected="1" showWhiteSpace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9.140625" style="2" customWidth="1"/>
    <col min="3" max="16384" width="9.140625" style="2"/>
  </cols>
  <sheetData>
    <row r="8" spans="2:7" ht="35.25" x14ac:dyDescent="0.5">
      <c r="B8" s="265" t="s">
        <v>2</v>
      </c>
      <c r="C8" s="265"/>
      <c r="D8" s="265"/>
      <c r="E8" s="265"/>
      <c r="F8" s="4"/>
      <c r="G8" s="4"/>
    </row>
    <row r="9" spans="2:7" ht="35.25" x14ac:dyDescent="0.5">
      <c r="B9" s="265" t="s">
        <v>15</v>
      </c>
      <c r="C9" s="265"/>
      <c r="D9" s="265"/>
      <c r="E9" s="265"/>
      <c r="F9" s="265"/>
      <c r="G9" s="265"/>
    </row>
    <row r="10" spans="2:7" ht="35.25" x14ac:dyDescent="0.5">
      <c r="B10" s="265" t="s">
        <v>151</v>
      </c>
      <c r="C10" s="265"/>
      <c r="D10" s="265"/>
      <c r="E10" s="265"/>
      <c r="F10" s="4"/>
      <c r="G10" s="4"/>
    </row>
    <row r="11" spans="2:7" ht="26.25" x14ac:dyDescent="0.4">
      <c r="B11" s="3"/>
    </row>
    <row r="20" spans="2:2" ht="18.75" x14ac:dyDescent="0.3">
      <c r="B20" s="22" t="s">
        <v>169</v>
      </c>
    </row>
    <row r="21" spans="2:2" ht="18" x14ac:dyDescent="0.25">
      <c r="B21" s="23" t="s">
        <v>78</v>
      </c>
    </row>
    <row r="23" spans="2:2" x14ac:dyDescent="0.2">
      <c r="B23" s="21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K20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14"/>
    </row>
    <row r="9" spans="2:11" ht="18" x14ac:dyDescent="0.25">
      <c r="B9" s="6" t="s">
        <v>5</v>
      </c>
    </row>
    <row r="10" spans="2:11" ht="18" x14ac:dyDescent="0.25">
      <c r="B10" s="15" t="s">
        <v>7</v>
      </c>
    </row>
    <row r="11" spans="2:11" ht="18" x14ac:dyDescent="0.25">
      <c r="B11" s="15" t="s">
        <v>6</v>
      </c>
    </row>
    <row r="12" spans="2:11" ht="18" x14ac:dyDescent="0.25">
      <c r="B12" s="15" t="s">
        <v>72</v>
      </c>
    </row>
    <row r="14" spans="2:11" ht="18" x14ac:dyDescent="0.25">
      <c r="B14" s="15"/>
    </row>
    <row r="15" spans="2:11" ht="18" x14ac:dyDescent="0.25">
      <c r="B15" s="15"/>
    </row>
    <row r="16" spans="2:11" ht="18" x14ac:dyDescent="0.25">
      <c r="B16" s="15" t="s">
        <v>71</v>
      </c>
      <c r="C16" s="15" t="s">
        <v>9</v>
      </c>
    </row>
    <row r="17" spans="2:3" ht="18" x14ac:dyDescent="0.25">
      <c r="B17" s="15" t="s">
        <v>10</v>
      </c>
      <c r="C17" s="15" t="s">
        <v>11</v>
      </c>
    </row>
    <row r="18" spans="2:3" ht="18" x14ac:dyDescent="0.25">
      <c r="B18" s="15" t="s">
        <v>12</v>
      </c>
      <c r="C18" s="16" t="s">
        <v>13</v>
      </c>
    </row>
    <row r="20" spans="2:3" ht="18" x14ac:dyDescent="0.25">
      <c r="B20" s="15" t="s">
        <v>8</v>
      </c>
    </row>
  </sheetData>
  <hyperlinks>
    <hyperlink ref="C1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2018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K1"/>
  <sheetViews>
    <sheetView showGridLines="0" showRuler="0" zoomScaleNormal="100" zoomScalePageLayoutView="55" workbookViewId="0"/>
  </sheetViews>
  <sheetFormatPr baseColWidth="10" defaultColWidth="11.42578125" defaultRowHeight="15" x14ac:dyDescent="0.25"/>
  <sheetData>
    <row r="1" spans="11:11" x14ac:dyDescent="0.25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2018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6:E29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3" ht="18" x14ac:dyDescent="0.25">
      <c r="B6" s="6" t="s">
        <v>122</v>
      </c>
    </row>
    <row r="9" spans="2:3" x14ac:dyDescent="0.2">
      <c r="B9" s="5" t="s">
        <v>73</v>
      </c>
      <c r="C9" s="5" t="s">
        <v>152</v>
      </c>
    </row>
    <row r="10" spans="2:3" x14ac:dyDescent="0.2">
      <c r="B10" s="5"/>
      <c r="C10" s="5"/>
    </row>
    <row r="11" spans="2:3" x14ac:dyDescent="0.2">
      <c r="B11" s="5" t="s">
        <v>74</v>
      </c>
      <c r="C11" s="5" t="s">
        <v>160</v>
      </c>
    </row>
    <row r="12" spans="2:3" x14ac:dyDescent="0.2">
      <c r="B12" s="5"/>
      <c r="C12" s="5"/>
    </row>
    <row r="13" spans="2:3" x14ac:dyDescent="0.2">
      <c r="B13" s="5" t="s">
        <v>75</v>
      </c>
      <c r="C13" s="5" t="s">
        <v>164</v>
      </c>
    </row>
    <row r="14" spans="2:3" x14ac:dyDescent="0.2">
      <c r="B14" s="5"/>
      <c r="C14" s="5"/>
    </row>
    <row r="15" spans="2:3" x14ac:dyDescent="0.2">
      <c r="B15" s="5" t="s">
        <v>76</v>
      </c>
      <c r="C15" s="5" t="s">
        <v>157</v>
      </c>
    </row>
    <row r="16" spans="2:3" x14ac:dyDescent="0.2">
      <c r="B16" s="5"/>
      <c r="C16" s="5"/>
    </row>
    <row r="17" spans="2:5" x14ac:dyDescent="0.2">
      <c r="B17" s="5" t="s">
        <v>141</v>
      </c>
      <c r="C17" s="5" t="s">
        <v>165</v>
      </c>
    </row>
    <row r="18" spans="2:5" x14ac:dyDescent="0.2">
      <c r="B18" s="5"/>
      <c r="C18" s="5"/>
    </row>
    <row r="19" spans="2:5" x14ac:dyDescent="0.2">
      <c r="B19" s="5" t="s">
        <v>77</v>
      </c>
      <c r="C19" s="5" t="s">
        <v>166</v>
      </c>
    </row>
    <row r="20" spans="2:5" x14ac:dyDescent="0.2">
      <c r="B20" s="5"/>
      <c r="C20" s="5"/>
    </row>
    <row r="21" spans="2:5" x14ac:dyDescent="0.2">
      <c r="B21" s="5"/>
      <c r="D21" s="5"/>
      <c r="E21" s="5"/>
    </row>
    <row r="22" spans="2:5" x14ac:dyDescent="0.2">
      <c r="B22" s="5"/>
      <c r="C22" s="5"/>
    </row>
    <row r="24" spans="2:5" x14ac:dyDescent="0.2">
      <c r="B24" s="5"/>
      <c r="C24" s="5"/>
      <c r="D24" s="5"/>
      <c r="E24" s="5"/>
    </row>
    <row r="25" spans="2:5" x14ac:dyDescent="0.2">
      <c r="B25" s="5"/>
      <c r="D25" s="5"/>
      <c r="E25" s="5"/>
    </row>
    <row r="26" spans="2:5" x14ac:dyDescent="0.2">
      <c r="B26" s="5"/>
      <c r="C26" s="5"/>
      <c r="D26" s="5"/>
      <c r="E26" s="5"/>
    </row>
    <row r="27" spans="2:5" x14ac:dyDescent="0.2">
      <c r="B27" s="5"/>
      <c r="C27" s="5"/>
      <c r="D27" s="5"/>
      <c r="E27" s="5"/>
    </row>
    <row r="28" spans="2:5" x14ac:dyDescent="0.2">
      <c r="B28" s="5"/>
      <c r="D28" s="5"/>
      <c r="E28" s="5"/>
    </row>
    <row r="29" spans="2:5" x14ac:dyDescent="0.2">
      <c r="B29" s="5"/>
      <c r="C29" s="5"/>
      <c r="D29" s="5"/>
      <c r="E29" s="5"/>
    </row>
  </sheetData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Footer xml:space="preserve">&amp;L© 2018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42"/>
  <sheetViews>
    <sheetView showGridLines="0" showWhiteSpace="0" zoomScaleNormal="100" workbookViewId="0"/>
  </sheetViews>
  <sheetFormatPr baseColWidth="10" defaultColWidth="9.140625" defaultRowHeight="14.25" x14ac:dyDescent="0.2"/>
  <cols>
    <col min="1" max="1" width="7.7109375" style="2" customWidth="1"/>
    <col min="2" max="2" width="30.5703125" style="2" customWidth="1"/>
    <col min="3" max="4" width="10.7109375" style="2" customWidth="1"/>
    <col min="5" max="5" width="9.42578125" style="2" bestFit="1" customWidth="1"/>
    <col min="6" max="7" width="8.28515625" style="2" customWidth="1"/>
    <col min="8" max="16384" width="9.140625" style="2"/>
  </cols>
  <sheetData>
    <row r="1" spans="1:7" ht="15.75" x14ac:dyDescent="0.25">
      <c r="B1" s="269" t="s">
        <v>167</v>
      </c>
      <c r="C1" s="269"/>
      <c r="D1" s="269"/>
      <c r="E1" s="269"/>
      <c r="F1" s="269"/>
      <c r="G1" s="269"/>
    </row>
    <row r="2" spans="1:7" x14ac:dyDescent="0.2">
      <c r="B2" s="270" t="s">
        <v>113</v>
      </c>
      <c r="C2" s="270"/>
      <c r="D2" s="270"/>
      <c r="E2" s="270"/>
      <c r="F2" s="270"/>
      <c r="G2" s="270"/>
    </row>
    <row r="3" spans="1:7" x14ac:dyDescent="0.2">
      <c r="A3" s="44"/>
      <c r="B3" s="40"/>
      <c r="C3" s="40"/>
      <c r="D3" s="40"/>
      <c r="E3" s="40"/>
      <c r="F3" s="40"/>
      <c r="G3" s="41"/>
    </row>
    <row r="4" spans="1:7" ht="14.25" customHeight="1" x14ac:dyDescent="0.2">
      <c r="B4" s="137" t="s">
        <v>123</v>
      </c>
      <c r="C4" s="271" t="s">
        <v>161</v>
      </c>
      <c r="D4" s="275" t="s">
        <v>162</v>
      </c>
      <c r="E4" s="273" t="s">
        <v>163</v>
      </c>
      <c r="F4" s="277" t="s">
        <v>149</v>
      </c>
      <c r="G4" s="267" t="s">
        <v>150</v>
      </c>
    </row>
    <row r="5" spans="1:7" ht="15" thickBot="1" x14ac:dyDescent="0.25">
      <c r="B5" s="138" t="s">
        <v>124</v>
      </c>
      <c r="C5" s="272"/>
      <c r="D5" s="276"/>
      <c r="E5" s="274"/>
      <c r="F5" s="278"/>
      <c r="G5" s="268"/>
    </row>
    <row r="6" spans="1:7" ht="15" thickBot="1" x14ac:dyDescent="0.25">
      <c r="B6" s="134" t="s">
        <v>126</v>
      </c>
      <c r="C6" s="143">
        <v>186.6</v>
      </c>
      <c r="D6" s="196">
        <v>201</v>
      </c>
      <c r="E6" s="132">
        <v>205.9</v>
      </c>
      <c r="F6" s="141">
        <v>-0.09</v>
      </c>
      <c r="G6" s="198">
        <v>-0.02</v>
      </c>
    </row>
    <row r="7" spans="1:7" ht="15" thickTop="1" x14ac:dyDescent="0.2">
      <c r="B7" s="135" t="s">
        <v>177</v>
      </c>
      <c r="C7" s="139">
        <v>95.8</v>
      </c>
      <c r="D7" s="197">
        <v>104</v>
      </c>
      <c r="E7" s="140">
        <v>105.9</v>
      </c>
      <c r="F7" s="142">
        <v>-0.1</v>
      </c>
      <c r="G7" s="199">
        <v>-0.02</v>
      </c>
    </row>
    <row r="8" spans="1:7" x14ac:dyDescent="0.2">
      <c r="B8" s="135" t="s">
        <v>176</v>
      </c>
      <c r="C8" s="139">
        <v>89.4</v>
      </c>
      <c r="D8" s="197">
        <v>97.4</v>
      </c>
      <c r="E8" s="140">
        <v>102.9</v>
      </c>
      <c r="F8" s="142">
        <v>-0.13</v>
      </c>
      <c r="G8" s="199">
        <v>-0.05</v>
      </c>
    </row>
    <row r="9" spans="1:7" x14ac:dyDescent="0.2">
      <c r="B9" s="135" t="s">
        <v>175</v>
      </c>
      <c r="C9" s="139">
        <v>6.4</v>
      </c>
      <c r="D9" s="197">
        <v>6.6</v>
      </c>
      <c r="E9" s="140">
        <v>3</v>
      </c>
      <c r="F9" s="142">
        <v>1.1299999999999999</v>
      </c>
      <c r="G9" s="199">
        <v>1.25</v>
      </c>
    </row>
    <row r="10" spans="1:7" x14ac:dyDescent="0.2">
      <c r="B10" s="135" t="s">
        <v>121</v>
      </c>
      <c r="C10" s="139">
        <v>44.8</v>
      </c>
      <c r="D10" s="197">
        <v>48.9</v>
      </c>
      <c r="E10" s="140">
        <v>48</v>
      </c>
      <c r="F10" s="142">
        <v>-7.0000000000000007E-2</v>
      </c>
      <c r="G10" s="199">
        <v>0.02</v>
      </c>
    </row>
    <row r="11" spans="1:7" x14ac:dyDescent="0.2">
      <c r="B11" s="135" t="s">
        <v>24</v>
      </c>
      <c r="C11" s="139">
        <v>34.1</v>
      </c>
      <c r="D11" s="197">
        <v>37.4</v>
      </c>
      <c r="E11" s="140">
        <v>44.9</v>
      </c>
      <c r="F11" s="142">
        <v>-0.24</v>
      </c>
      <c r="G11" s="199">
        <v>-0.17</v>
      </c>
    </row>
    <row r="12" spans="1:7" x14ac:dyDescent="0.2">
      <c r="B12" s="135" t="s">
        <v>25</v>
      </c>
      <c r="C12" s="139">
        <v>102.5</v>
      </c>
      <c r="D12" s="197">
        <v>111.4</v>
      </c>
      <c r="E12" s="140">
        <v>106.9</v>
      </c>
      <c r="F12" s="142">
        <v>-0.04</v>
      </c>
      <c r="G12" s="199">
        <v>0.04</v>
      </c>
    </row>
    <row r="13" spans="1:7" x14ac:dyDescent="0.2">
      <c r="B13" s="135" t="s">
        <v>168</v>
      </c>
      <c r="C13" s="139">
        <v>3.8</v>
      </c>
      <c r="D13" s="197">
        <v>4</v>
      </c>
      <c r="E13" s="140">
        <v>1.9</v>
      </c>
      <c r="F13" s="142">
        <v>1</v>
      </c>
      <c r="G13" s="199">
        <v>1.1299999999999999</v>
      </c>
    </row>
    <row r="14" spans="1:7" s="207" customFormat="1" ht="23.25" customHeight="1" x14ac:dyDescent="0.2">
      <c r="B14" s="208"/>
      <c r="C14" s="209"/>
      <c r="D14" s="210"/>
      <c r="E14" s="211"/>
      <c r="F14" s="212"/>
      <c r="G14" s="212"/>
    </row>
    <row r="15" spans="1:7" x14ac:dyDescent="0.2">
      <c r="B15" s="135" t="s">
        <v>178</v>
      </c>
      <c r="C15" s="139">
        <v>276.5</v>
      </c>
      <c r="D15" s="197">
        <v>280.8</v>
      </c>
      <c r="E15" s="140">
        <v>262</v>
      </c>
      <c r="F15" s="142">
        <v>0.06</v>
      </c>
      <c r="G15" s="199">
        <v>0.14000000000000001</v>
      </c>
    </row>
    <row r="16" spans="1:7" x14ac:dyDescent="0.2">
      <c r="B16" s="135" t="s">
        <v>171</v>
      </c>
      <c r="C16" s="139">
        <v>18.7</v>
      </c>
      <c r="D16" s="197">
        <v>18.8</v>
      </c>
      <c r="E16" s="140">
        <v>11.1</v>
      </c>
      <c r="F16" s="142">
        <v>0.68</v>
      </c>
      <c r="G16" s="199">
        <v>0.81</v>
      </c>
    </row>
    <row r="17" spans="2:7" s="207" customFormat="1" ht="23.25" customHeight="1" x14ac:dyDescent="0.2">
      <c r="B17" s="208"/>
      <c r="C17" s="209"/>
      <c r="D17" s="210"/>
      <c r="E17" s="211"/>
      <c r="F17" s="212"/>
      <c r="G17" s="212"/>
    </row>
    <row r="18" spans="2:7" ht="15" thickBot="1" x14ac:dyDescent="0.25">
      <c r="B18" s="194"/>
      <c r="C18" s="260" t="s">
        <v>155</v>
      </c>
      <c r="D18" s="261" t="s">
        <v>154</v>
      </c>
      <c r="E18" s="262" t="s">
        <v>149</v>
      </c>
    </row>
    <row r="19" spans="2:7" ht="23.25" customHeight="1" thickBot="1" x14ac:dyDescent="0.25">
      <c r="B19" s="134" t="s">
        <v>129</v>
      </c>
      <c r="C19" s="144">
        <v>51.2</v>
      </c>
      <c r="D19" s="145">
        <v>56.3</v>
      </c>
      <c r="E19" s="146">
        <v>-0.09</v>
      </c>
    </row>
    <row r="20" spans="2:7" ht="15" thickTop="1" x14ac:dyDescent="0.2">
      <c r="B20" s="155" t="s">
        <v>19</v>
      </c>
      <c r="C20" s="156">
        <v>0.27400000000000002</v>
      </c>
      <c r="D20" s="183">
        <v>0.27300000000000002</v>
      </c>
      <c r="E20" s="157"/>
    </row>
    <row r="21" spans="2:7" x14ac:dyDescent="0.2">
      <c r="B21" s="136" t="s">
        <v>130</v>
      </c>
      <c r="C21" s="168">
        <v>26.7</v>
      </c>
      <c r="D21" s="254">
        <v>30</v>
      </c>
      <c r="E21" s="158">
        <v>-0.11</v>
      </c>
    </row>
    <row r="22" spans="2:7" x14ac:dyDescent="0.2">
      <c r="B22" s="159" t="s">
        <v>131</v>
      </c>
      <c r="C22" s="160">
        <v>0.27900000000000003</v>
      </c>
      <c r="D22" s="255">
        <v>0.28299999999999997</v>
      </c>
      <c r="E22" s="161"/>
    </row>
    <row r="23" spans="2:7" x14ac:dyDescent="0.2">
      <c r="B23" s="136" t="s">
        <v>132</v>
      </c>
      <c r="C23" s="168">
        <v>31.2</v>
      </c>
      <c r="D23" s="254">
        <v>31</v>
      </c>
      <c r="E23" s="158">
        <v>0.01</v>
      </c>
    </row>
    <row r="24" spans="2:7" x14ac:dyDescent="0.2">
      <c r="B24" s="159" t="s">
        <v>131</v>
      </c>
      <c r="C24" s="160">
        <v>0.69599999999999995</v>
      </c>
      <c r="D24" s="255">
        <v>0.64600000000000002</v>
      </c>
      <c r="E24" s="161"/>
    </row>
    <row r="25" spans="2:7" ht="23.25" customHeight="1" thickBot="1" x14ac:dyDescent="0.25">
      <c r="B25" s="134" t="s">
        <v>128</v>
      </c>
      <c r="C25" s="143">
        <v>36.5</v>
      </c>
      <c r="D25" s="132">
        <v>37.299999999999997</v>
      </c>
      <c r="E25" s="141">
        <v>-0.02</v>
      </c>
    </row>
    <row r="26" spans="2:7" ht="23.25" customHeight="1" thickTop="1" thickBot="1" x14ac:dyDescent="0.25">
      <c r="B26" s="134" t="s">
        <v>133</v>
      </c>
      <c r="C26" s="162">
        <v>0.49</v>
      </c>
      <c r="D26" s="195">
        <v>0.49</v>
      </c>
      <c r="E26" s="141">
        <v>0</v>
      </c>
    </row>
    <row r="27" spans="2:7" ht="23.25" customHeight="1" thickTop="1" thickBot="1" x14ac:dyDescent="0.25">
      <c r="B27" s="134" t="s">
        <v>138</v>
      </c>
      <c r="C27" s="131">
        <v>61.6</v>
      </c>
      <c r="D27" s="180">
        <v>61.7</v>
      </c>
      <c r="E27" s="141">
        <v>0</v>
      </c>
    </row>
    <row r="28" spans="2:7" ht="15" thickTop="1" x14ac:dyDescent="0.2">
      <c r="B28" s="163" t="s">
        <v>134</v>
      </c>
      <c r="C28" s="164">
        <v>1.5</v>
      </c>
      <c r="D28" s="165">
        <v>18.399999999999999</v>
      </c>
      <c r="E28" s="158"/>
    </row>
    <row r="29" spans="2:7" ht="23.25" customHeight="1" thickBot="1" x14ac:dyDescent="0.25">
      <c r="B29" s="134" t="s">
        <v>1</v>
      </c>
      <c r="C29" s="131">
        <v>60.1</v>
      </c>
      <c r="D29" s="180">
        <v>43.3</v>
      </c>
      <c r="E29" s="141">
        <v>0.39</v>
      </c>
    </row>
    <row r="30" spans="2:7" s="207" customFormat="1" ht="23.25" customHeight="1" thickTop="1" x14ac:dyDescent="0.2">
      <c r="B30" s="208"/>
      <c r="C30" s="209"/>
      <c r="D30" s="210"/>
      <c r="E30" s="211"/>
      <c r="F30" s="212"/>
      <c r="G30" s="212"/>
    </row>
    <row r="31" spans="2:7" ht="15" customHeight="1" thickBot="1" x14ac:dyDescent="0.25">
      <c r="B31" s="203" t="s">
        <v>21</v>
      </c>
      <c r="C31" s="204" t="s">
        <v>159</v>
      </c>
      <c r="D31" s="205" t="s">
        <v>146</v>
      </c>
      <c r="E31" s="206"/>
    </row>
    <row r="32" spans="2:7" ht="15.75" thickTop="1" thickBot="1" x14ac:dyDescent="0.25">
      <c r="B32" s="152" t="s">
        <v>22</v>
      </c>
      <c r="C32" s="153">
        <v>1832.7</v>
      </c>
      <c r="D32" s="154">
        <v>1907.5</v>
      </c>
      <c r="E32" s="200">
        <v>-0.04</v>
      </c>
    </row>
    <row r="33" spans="2:7" ht="15" thickTop="1" x14ac:dyDescent="0.2">
      <c r="B33" s="149" t="s">
        <v>23</v>
      </c>
      <c r="C33" s="150">
        <v>372.1</v>
      </c>
      <c r="D33" s="151">
        <v>365.8</v>
      </c>
      <c r="E33" s="201">
        <v>0.02</v>
      </c>
    </row>
    <row r="34" spans="2:7" x14ac:dyDescent="0.2">
      <c r="B34" s="166" t="s">
        <v>145</v>
      </c>
      <c r="C34" s="168">
        <v>115.9</v>
      </c>
      <c r="D34" s="133">
        <v>55.2</v>
      </c>
      <c r="E34" s="202">
        <f t="shared" ref="E34" si="0">(C34-D34)/D34</f>
        <v>1.0996376811594202</v>
      </c>
    </row>
    <row r="35" spans="2:7" ht="23.25" customHeight="1" thickBot="1" x14ac:dyDescent="0.25">
      <c r="B35" s="134" t="s">
        <v>127</v>
      </c>
      <c r="C35" s="147">
        <v>4610</v>
      </c>
      <c r="D35" s="148">
        <v>4596</v>
      </c>
      <c r="E35" s="146">
        <v>0</v>
      </c>
    </row>
    <row r="36" spans="2:7" ht="15" thickTop="1" x14ac:dyDescent="0.2">
      <c r="B36" s="129"/>
      <c r="C36" s="130"/>
      <c r="D36" s="130"/>
      <c r="E36" s="130"/>
      <c r="F36" s="130"/>
      <c r="G36" s="130"/>
    </row>
    <row r="37" spans="2:7" x14ac:dyDescent="0.2">
      <c r="B37" s="30" t="s">
        <v>172</v>
      </c>
      <c r="C37" s="30"/>
      <c r="D37" s="30"/>
      <c r="E37" s="30"/>
      <c r="F37" s="30"/>
      <c r="G37" s="167"/>
    </row>
    <row r="38" spans="2:7" s="30" customFormat="1" ht="11.25" x14ac:dyDescent="0.2">
      <c r="B38" s="30" t="s">
        <v>173</v>
      </c>
    </row>
    <row r="39" spans="2:7" s="30" customFormat="1" ht="11.25" x14ac:dyDescent="0.2">
      <c r="B39" s="30" t="s">
        <v>174</v>
      </c>
    </row>
    <row r="40" spans="2:7" s="30" customFormat="1" ht="11.25" x14ac:dyDescent="0.2">
      <c r="B40" s="30" t="s">
        <v>183</v>
      </c>
    </row>
    <row r="41" spans="2:7" ht="7.5" customHeight="1" x14ac:dyDescent="0.2">
      <c r="B41" s="30"/>
    </row>
    <row r="42" spans="2:7" ht="25.5" customHeight="1" x14ac:dyDescent="0.2">
      <c r="B42" s="266" t="s">
        <v>182</v>
      </c>
      <c r="C42" s="266"/>
      <c r="D42" s="266"/>
      <c r="E42" s="266"/>
      <c r="F42" s="266"/>
    </row>
  </sheetData>
  <mergeCells count="8">
    <mergeCell ref="B42:F42"/>
    <mergeCell ref="G4:G5"/>
    <mergeCell ref="B1:G1"/>
    <mergeCell ref="B2:G2"/>
    <mergeCell ref="C4:C5"/>
    <mergeCell ref="E4:E5"/>
    <mergeCell ref="D4:D5"/>
    <mergeCell ref="F4:F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2018 Software AG. All rights reserved.
&amp;CPage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31"/>
  <sheetViews>
    <sheetView showGridLines="0" zoomScaleNormal="100" workbookViewId="0"/>
  </sheetViews>
  <sheetFormatPr baseColWidth="10" defaultColWidth="9.140625" defaultRowHeight="14.25" x14ac:dyDescent="0.2"/>
  <cols>
    <col min="1" max="1" width="7.7109375" style="2" customWidth="1"/>
    <col min="2" max="2" width="42.7109375" style="2" customWidth="1"/>
    <col min="3" max="5" width="11.7109375" style="2" customWidth="1"/>
    <col min="6" max="6" width="2.7109375" style="2" customWidth="1"/>
    <col min="7" max="16384" width="9.140625" style="2"/>
  </cols>
  <sheetData>
    <row r="1" spans="1:6" s="45" customFormat="1" ht="15.75" customHeight="1" x14ac:dyDescent="0.25">
      <c r="A1" s="46"/>
      <c r="B1" s="181" t="s">
        <v>160</v>
      </c>
      <c r="C1" s="172"/>
      <c r="D1" s="172"/>
      <c r="E1" s="173"/>
      <c r="F1" s="46"/>
    </row>
    <row r="2" spans="1:6" ht="15" customHeight="1" x14ac:dyDescent="0.2">
      <c r="A2" s="39"/>
      <c r="B2" s="174" t="s">
        <v>113</v>
      </c>
      <c r="C2" s="170"/>
      <c r="D2" s="170"/>
      <c r="E2" s="171"/>
      <c r="F2" s="39"/>
    </row>
    <row r="3" spans="1:6" x14ac:dyDescent="0.2">
      <c r="A3" s="39"/>
      <c r="B3" s="47"/>
      <c r="C3" s="39"/>
      <c r="D3" s="39"/>
      <c r="E3" s="39"/>
      <c r="F3" s="39"/>
    </row>
    <row r="4" spans="1:6" s="30" customFormat="1" ht="20.25" customHeight="1" thickBot="1" x14ac:dyDescent="0.25">
      <c r="A4" s="43"/>
      <c r="B4" s="48" t="s">
        <v>115</v>
      </c>
      <c r="C4" s="49" t="s">
        <v>155</v>
      </c>
      <c r="D4" s="50" t="s">
        <v>154</v>
      </c>
      <c r="E4" s="42" t="s">
        <v>114</v>
      </c>
      <c r="F4" s="43"/>
    </row>
    <row r="5" spans="1:6" s="30" customFormat="1" ht="11.25" x14ac:dyDescent="0.2">
      <c r="A5" s="43"/>
      <c r="B5" s="51" t="s">
        <v>24</v>
      </c>
      <c r="C5" s="35">
        <v>34165</v>
      </c>
      <c r="D5" s="36">
        <v>44898</v>
      </c>
      <c r="E5" s="33">
        <f t="shared" ref="E5:E22" si="0">(C5-D5)/D5</f>
        <v>-0.23905296449730501</v>
      </c>
      <c r="F5" s="43"/>
    </row>
    <row r="6" spans="1:6" s="30" customFormat="1" ht="11.25" x14ac:dyDescent="0.2">
      <c r="A6" s="43"/>
      <c r="B6" s="24" t="s">
        <v>25</v>
      </c>
      <c r="C6" s="26">
        <v>102458</v>
      </c>
      <c r="D6" s="27">
        <v>106943</v>
      </c>
      <c r="E6" s="31">
        <f t="shared" si="0"/>
        <v>-4.1938228776076975E-2</v>
      </c>
      <c r="F6" s="43"/>
    </row>
    <row r="7" spans="1:6" s="30" customFormat="1" ht="11.25" x14ac:dyDescent="0.2">
      <c r="A7" s="43"/>
      <c r="B7" s="24" t="s">
        <v>168</v>
      </c>
      <c r="C7" s="26">
        <v>3750</v>
      </c>
      <c r="D7" s="27">
        <v>1872</v>
      </c>
      <c r="E7" s="31">
        <f t="shared" si="0"/>
        <v>1.0032051282051282</v>
      </c>
      <c r="F7" s="43"/>
    </row>
    <row r="8" spans="1:6" s="30" customFormat="1" ht="11.25" x14ac:dyDescent="0.2">
      <c r="A8" s="43"/>
      <c r="B8" s="24" t="s">
        <v>17</v>
      </c>
      <c r="C8" s="26">
        <v>46061</v>
      </c>
      <c r="D8" s="27">
        <v>52059</v>
      </c>
      <c r="E8" s="31">
        <f t="shared" si="0"/>
        <v>-0.11521542864826446</v>
      </c>
      <c r="F8" s="43"/>
    </row>
    <row r="9" spans="1:6" s="30" customFormat="1" ht="11.25" x14ac:dyDescent="0.2">
      <c r="A9" s="43"/>
      <c r="B9" s="24" t="s">
        <v>18</v>
      </c>
      <c r="C9" s="26">
        <v>200</v>
      </c>
      <c r="D9" s="27">
        <v>167</v>
      </c>
      <c r="E9" s="31">
        <f t="shared" si="0"/>
        <v>0.19760479041916168</v>
      </c>
      <c r="F9" s="43"/>
    </row>
    <row r="10" spans="1:6" s="30" customFormat="1" ht="15" customHeight="1" thickBot="1" x14ac:dyDescent="0.25">
      <c r="A10" s="43"/>
      <c r="B10" s="57" t="s">
        <v>26</v>
      </c>
      <c r="C10" s="37">
        <f>SUM(C5:C9)</f>
        <v>186634</v>
      </c>
      <c r="D10" s="38">
        <f>SUM(D5:D9)</f>
        <v>205939</v>
      </c>
      <c r="E10" s="58">
        <f t="shared" si="0"/>
        <v>-9.3741350594107958E-2</v>
      </c>
      <c r="F10" s="43"/>
    </row>
    <row r="11" spans="1:6" s="30" customFormat="1" ht="11.25" x14ac:dyDescent="0.2">
      <c r="A11" s="43"/>
      <c r="B11" s="51" t="s">
        <v>27</v>
      </c>
      <c r="C11" s="35">
        <v>-49507</v>
      </c>
      <c r="D11" s="36">
        <v>-55035</v>
      </c>
      <c r="E11" s="33">
        <f t="shared" si="0"/>
        <v>-0.10044517125465613</v>
      </c>
      <c r="F11" s="43"/>
    </row>
    <row r="12" spans="1:6" s="30" customFormat="1" ht="15" customHeight="1" thickBot="1" x14ac:dyDescent="0.25">
      <c r="A12" s="43"/>
      <c r="B12" s="57" t="s">
        <v>28</v>
      </c>
      <c r="C12" s="37">
        <f>+C10+C11</f>
        <v>137127</v>
      </c>
      <c r="D12" s="38">
        <f>+D10+D11</f>
        <v>150904</v>
      </c>
      <c r="E12" s="58">
        <f t="shared" si="0"/>
        <v>-9.1296453374330705E-2</v>
      </c>
      <c r="F12" s="43"/>
    </row>
    <row r="13" spans="1:6" s="30" customFormat="1" ht="11.25" x14ac:dyDescent="0.2">
      <c r="A13" s="43"/>
      <c r="B13" s="51" t="s">
        <v>29</v>
      </c>
      <c r="C13" s="35">
        <v>-28344</v>
      </c>
      <c r="D13" s="36">
        <v>-29816</v>
      </c>
      <c r="E13" s="33">
        <f t="shared" si="0"/>
        <v>-4.9369466058492087E-2</v>
      </c>
      <c r="F13" s="43"/>
    </row>
    <row r="14" spans="1:6" s="30" customFormat="1" ht="11.25" x14ac:dyDescent="0.2">
      <c r="A14" s="43"/>
      <c r="B14" s="24" t="s">
        <v>30</v>
      </c>
      <c r="C14" s="26">
        <v>-52037</v>
      </c>
      <c r="D14" s="27">
        <f>-46847-4848-10723</f>
        <v>-62418</v>
      </c>
      <c r="E14" s="31">
        <f t="shared" si="0"/>
        <v>-0.16631420423595758</v>
      </c>
      <c r="F14" s="43"/>
    </row>
    <row r="15" spans="1:6" s="30" customFormat="1" ht="11.25" x14ac:dyDescent="0.2">
      <c r="A15" s="43"/>
      <c r="B15" s="24" t="s">
        <v>31</v>
      </c>
      <c r="C15" s="55">
        <v>-17048</v>
      </c>
      <c r="D15" s="56">
        <v>-18464</v>
      </c>
      <c r="E15" s="31">
        <f t="shared" si="0"/>
        <v>-7.6689774696707111E-2</v>
      </c>
      <c r="F15" s="43"/>
    </row>
    <row r="16" spans="1:6" s="30" customFormat="1" ht="11.25" x14ac:dyDescent="0.2">
      <c r="A16" s="43"/>
      <c r="B16" s="24" t="s">
        <v>32</v>
      </c>
      <c r="C16" s="26">
        <v>-1795</v>
      </c>
      <c r="D16" s="27">
        <v>-1957</v>
      </c>
      <c r="E16" s="31">
        <f t="shared" si="0"/>
        <v>-8.2779764946346451E-2</v>
      </c>
      <c r="F16" s="43"/>
    </row>
    <row r="17" spans="1:7" s="30" customFormat="1" ht="15" customHeight="1" thickBot="1" x14ac:dyDescent="0.25">
      <c r="A17" s="43"/>
      <c r="B17" s="57" t="s">
        <v>88</v>
      </c>
      <c r="C17" s="37">
        <f>SUM(C12:C16)</f>
        <v>37903</v>
      </c>
      <c r="D17" s="38">
        <f>SUM(D12:D16)</f>
        <v>38249</v>
      </c>
      <c r="E17" s="58">
        <f t="shared" si="0"/>
        <v>-9.0459881304086383E-3</v>
      </c>
      <c r="F17" s="43"/>
    </row>
    <row r="18" spans="1:7" s="30" customFormat="1" ht="11.25" x14ac:dyDescent="0.2">
      <c r="A18" s="43"/>
      <c r="B18" s="51" t="s">
        <v>89</v>
      </c>
      <c r="C18" s="35">
        <v>2361</v>
      </c>
      <c r="D18" s="36">
        <v>1323</v>
      </c>
      <c r="E18" s="31"/>
      <c r="F18" s="43"/>
    </row>
    <row r="19" spans="1:7" s="30" customFormat="1" ht="11.25" x14ac:dyDescent="0.2">
      <c r="A19" s="43"/>
      <c r="B19" s="24" t="s">
        <v>170</v>
      </c>
      <c r="C19" s="26">
        <v>1365</v>
      </c>
      <c r="D19" s="27">
        <f>-585+392</f>
        <v>-193</v>
      </c>
      <c r="E19" s="31"/>
      <c r="F19" s="43"/>
    </row>
    <row r="20" spans="1:7" s="30" customFormat="1" ht="15" customHeight="1" thickBot="1" x14ac:dyDescent="0.25">
      <c r="A20" s="43"/>
      <c r="B20" s="57" t="s">
        <v>90</v>
      </c>
      <c r="C20" s="37">
        <f>SUM(C17:C19)</f>
        <v>41629</v>
      </c>
      <c r="D20" s="38">
        <f>SUM(D17:D19)</f>
        <v>39379</v>
      </c>
      <c r="E20" s="58">
        <f t="shared" si="0"/>
        <v>5.7137052743848241E-2</v>
      </c>
      <c r="F20" s="43"/>
    </row>
    <row r="21" spans="1:7" s="30" customFormat="1" ht="11.25" x14ac:dyDescent="0.2">
      <c r="A21" s="43"/>
      <c r="B21" s="51" t="s">
        <v>33</v>
      </c>
      <c r="C21" s="35">
        <v>-11680</v>
      </c>
      <c r="D21" s="36">
        <f>-9992-2069</f>
        <v>-12061</v>
      </c>
      <c r="E21" s="33">
        <f t="shared" si="0"/>
        <v>-3.158942044606583E-2</v>
      </c>
      <c r="F21" s="43"/>
    </row>
    <row r="22" spans="1:7" s="30" customFormat="1" ht="15" customHeight="1" thickBot="1" x14ac:dyDescent="0.25">
      <c r="A22" s="43"/>
      <c r="B22" s="57" t="s">
        <v>20</v>
      </c>
      <c r="C22" s="37">
        <f>SUM(C20:C21)</f>
        <v>29949</v>
      </c>
      <c r="D22" s="38">
        <f>SUM(D20:D21)</f>
        <v>27318</v>
      </c>
      <c r="E22" s="58">
        <f t="shared" si="0"/>
        <v>9.6310125192180976E-2</v>
      </c>
      <c r="F22" s="43"/>
    </row>
    <row r="23" spans="1:7" s="30" customFormat="1" ht="15" customHeight="1" x14ac:dyDescent="0.2">
      <c r="A23" s="43"/>
      <c r="B23" s="60" t="s">
        <v>34</v>
      </c>
      <c r="C23" s="28">
        <f>+C22-C24</f>
        <v>29912</v>
      </c>
      <c r="D23" s="29">
        <f>+D22-D24</f>
        <v>27255</v>
      </c>
      <c r="E23" s="32">
        <f>(C23-D23)/D23</f>
        <v>9.7486699688130618E-2</v>
      </c>
      <c r="F23" s="43"/>
    </row>
    <row r="24" spans="1:7" s="30" customFormat="1" ht="15" customHeight="1" thickBot="1" x14ac:dyDescent="0.25">
      <c r="A24" s="43"/>
      <c r="B24" s="52" t="s">
        <v>70</v>
      </c>
      <c r="C24" s="53">
        <v>37</v>
      </c>
      <c r="D24" s="54">
        <v>63</v>
      </c>
      <c r="E24" s="34"/>
      <c r="F24" s="43"/>
      <c r="G24" s="175"/>
    </row>
    <row r="25" spans="1:7" s="30" customFormat="1" ht="11.25" x14ac:dyDescent="0.2">
      <c r="A25" s="43"/>
      <c r="B25" s="24" t="s">
        <v>116</v>
      </c>
      <c r="C25" s="25">
        <f>ROUND((C23/C27*1000),2)</f>
        <v>0.4</v>
      </c>
      <c r="D25" s="213">
        <f>D23/D27*1000</f>
        <v>0.35911837052730622</v>
      </c>
      <c r="E25" s="31">
        <f>(C25-D25)/D25</f>
        <v>0.11383886993212254</v>
      </c>
      <c r="F25" s="43"/>
    </row>
    <row r="26" spans="1:7" s="30" customFormat="1" ht="11.25" x14ac:dyDescent="0.2">
      <c r="A26" s="43"/>
      <c r="B26" s="24" t="s">
        <v>117</v>
      </c>
      <c r="C26" s="25">
        <f>ROUND((C23/C28*1000),2)</f>
        <v>0.4</v>
      </c>
      <c r="D26" s="213">
        <f>D23/D28*1000</f>
        <v>0.35899829320712401</v>
      </c>
      <c r="E26" s="31">
        <f>(C26-D26)/D26</f>
        <v>0.11421142542652726</v>
      </c>
      <c r="F26" s="43"/>
    </row>
    <row r="27" spans="1:7" s="30" customFormat="1" ht="11.25" x14ac:dyDescent="0.2">
      <c r="A27" s="43"/>
      <c r="B27" s="24" t="s">
        <v>35</v>
      </c>
      <c r="C27" s="26">
        <v>73976239</v>
      </c>
      <c r="D27" s="27">
        <v>75894196</v>
      </c>
      <c r="E27" s="31" t="s">
        <v>4</v>
      </c>
      <c r="F27" s="43"/>
    </row>
    <row r="28" spans="1:7" s="30" customFormat="1" ht="11.25" x14ac:dyDescent="0.2">
      <c r="A28" s="43"/>
      <c r="B28" s="24" t="s">
        <v>36</v>
      </c>
      <c r="C28" s="26">
        <v>73981881.088500902</v>
      </c>
      <c r="D28" s="27">
        <v>75919581</v>
      </c>
      <c r="E28" s="31" t="s">
        <v>4</v>
      </c>
      <c r="F28" s="43"/>
    </row>
    <row r="29" spans="1:7" x14ac:dyDescent="0.2">
      <c r="A29" s="39"/>
      <c r="B29" s="39"/>
      <c r="C29" s="39"/>
      <c r="D29" s="39"/>
      <c r="E29" s="39"/>
      <c r="F29" s="39"/>
    </row>
    <row r="30" spans="1:7" x14ac:dyDescent="0.2">
      <c r="A30" s="2" t="s">
        <v>144</v>
      </c>
    </row>
    <row r="31" spans="1:7" x14ac:dyDescent="0.2">
      <c r="C31" s="18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2018 Software AG. All rights reserved.
&amp;CPage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GridLines="0" zoomScaleNormal="100" workbookViewId="0"/>
  </sheetViews>
  <sheetFormatPr baseColWidth="10" defaultColWidth="9.140625" defaultRowHeight="14.25" x14ac:dyDescent="0.25"/>
  <cols>
    <col min="1" max="1" width="7.7109375" style="10" customWidth="1"/>
    <col min="2" max="2" width="36.42578125" style="10" customWidth="1"/>
    <col min="3" max="4" width="11.7109375" style="10" customWidth="1"/>
    <col min="5" max="5" width="2.7109375" style="10" customWidth="1"/>
    <col min="6" max="16384" width="9.140625" style="10"/>
  </cols>
  <sheetData>
    <row r="1" spans="1:7" s="61" customFormat="1" ht="15" customHeight="1" x14ac:dyDescent="0.25">
      <c r="B1" s="62" t="s">
        <v>158</v>
      </c>
      <c r="C1" s="63"/>
      <c r="D1" s="63"/>
    </row>
    <row r="2" spans="1:7" ht="15" customHeight="1" x14ac:dyDescent="0.25">
      <c r="B2" s="279" t="s">
        <v>113</v>
      </c>
      <c r="C2" s="279"/>
      <c r="D2" s="9"/>
    </row>
    <row r="3" spans="1:7" ht="15" customHeight="1" x14ac:dyDescent="0.25">
      <c r="B3" s="19"/>
      <c r="C3" s="8"/>
      <c r="D3" s="8"/>
    </row>
    <row r="4" spans="1:7" s="64" customFormat="1" ht="20.25" customHeight="1" thickBot="1" x14ac:dyDescent="0.3">
      <c r="A4" s="68"/>
      <c r="B4" s="69" t="s">
        <v>118</v>
      </c>
      <c r="C4" s="178" t="s">
        <v>159</v>
      </c>
      <c r="D4" s="179" t="s">
        <v>146</v>
      </c>
      <c r="E4" s="68"/>
    </row>
    <row r="5" spans="1:7" s="64" customFormat="1" ht="15" customHeight="1" thickBot="1" x14ac:dyDescent="0.3">
      <c r="A5" s="68"/>
      <c r="B5" s="71" t="s">
        <v>37</v>
      </c>
      <c r="C5" s="72"/>
      <c r="D5" s="73"/>
      <c r="E5" s="68"/>
    </row>
    <row r="6" spans="1:7" s="64" customFormat="1" ht="14.25" customHeight="1" x14ac:dyDescent="0.25">
      <c r="A6" s="68"/>
      <c r="B6" s="74" t="s">
        <v>23</v>
      </c>
      <c r="C6" s="75">
        <v>372148</v>
      </c>
      <c r="D6" s="76">
        <v>365815</v>
      </c>
      <c r="E6" s="66"/>
      <c r="F6" s="66"/>
      <c r="G6" s="66"/>
    </row>
    <row r="7" spans="1:7" s="64" customFormat="1" ht="14.25" customHeight="1" x14ac:dyDescent="0.25">
      <c r="A7" s="68"/>
      <c r="B7" s="77" t="s">
        <v>79</v>
      </c>
      <c r="C7" s="78">
        <v>6116</v>
      </c>
      <c r="D7" s="79">
        <v>26165</v>
      </c>
      <c r="E7" s="68"/>
    </row>
    <row r="8" spans="1:7" s="64" customFormat="1" ht="14.25" customHeight="1" x14ac:dyDescent="0.25">
      <c r="A8" s="68"/>
      <c r="B8" s="77" t="s">
        <v>91</v>
      </c>
      <c r="C8" s="78">
        <v>187474</v>
      </c>
      <c r="D8" s="79">
        <v>226314</v>
      </c>
      <c r="E8" s="68"/>
    </row>
    <row r="9" spans="1:7" s="64" customFormat="1" ht="14.25" customHeight="1" x14ac:dyDescent="0.25">
      <c r="A9" s="68"/>
      <c r="B9" s="77" t="s">
        <v>80</v>
      </c>
      <c r="C9" s="78">
        <v>23650</v>
      </c>
      <c r="D9" s="79">
        <v>17366</v>
      </c>
      <c r="E9" s="68"/>
    </row>
    <row r="10" spans="1:7" s="64" customFormat="1" ht="14.25" customHeight="1" x14ac:dyDescent="0.25">
      <c r="A10" s="68"/>
      <c r="B10" s="77" t="s">
        <v>92</v>
      </c>
      <c r="C10" s="78">
        <v>15215</v>
      </c>
      <c r="D10" s="79">
        <v>14632</v>
      </c>
      <c r="E10" s="68"/>
    </row>
    <row r="11" spans="1:7" s="64" customFormat="1" ht="14.25" customHeight="1" x14ac:dyDescent="0.25">
      <c r="A11" s="68"/>
      <c r="B11" s="256"/>
      <c r="C11" s="257">
        <f>SUM(C6:C10)</f>
        <v>604603</v>
      </c>
      <c r="D11" s="258">
        <f>SUM(D6:D10)</f>
        <v>650292</v>
      </c>
      <c r="E11" s="68"/>
    </row>
    <row r="12" spans="1:7" s="64" customFormat="1" ht="15" customHeight="1" thickBot="1" x14ac:dyDescent="0.3">
      <c r="A12" s="68"/>
      <c r="B12" s="80" t="s">
        <v>38</v>
      </c>
      <c r="C12" s="81"/>
      <c r="D12" s="82"/>
      <c r="E12" s="68"/>
    </row>
    <row r="13" spans="1:7" s="64" customFormat="1" ht="14.25" customHeight="1" x14ac:dyDescent="0.25">
      <c r="A13" s="68"/>
      <c r="B13" s="74" t="s">
        <v>39</v>
      </c>
      <c r="C13" s="75">
        <v>124303</v>
      </c>
      <c r="D13" s="76">
        <v>131664</v>
      </c>
      <c r="E13" s="68"/>
    </row>
    <row r="14" spans="1:7" s="64" customFormat="1" ht="14.25" customHeight="1" x14ac:dyDescent="0.25">
      <c r="A14" s="68"/>
      <c r="B14" s="77" t="s">
        <v>40</v>
      </c>
      <c r="C14" s="78">
        <v>910211</v>
      </c>
      <c r="D14" s="79">
        <v>921415</v>
      </c>
      <c r="E14" s="68"/>
    </row>
    <row r="15" spans="1:7" s="64" customFormat="1" ht="14.25" customHeight="1" x14ac:dyDescent="0.25">
      <c r="A15" s="68"/>
      <c r="B15" s="77" t="s">
        <v>41</v>
      </c>
      <c r="C15" s="78">
        <v>71744</v>
      </c>
      <c r="D15" s="79">
        <v>72815</v>
      </c>
      <c r="E15" s="68"/>
    </row>
    <row r="16" spans="1:7" s="64" customFormat="1" ht="14.25" customHeight="1" x14ac:dyDescent="0.25">
      <c r="A16" s="68"/>
      <c r="B16" s="77" t="s">
        <v>79</v>
      </c>
      <c r="C16" s="78">
        <v>44329</v>
      </c>
      <c r="D16" s="79">
        <v>54730</v>
      </c>
      <c r="E16" s="68"/>
    </row>
    <row r="17" spans="1:5" s="64" customFormat="1" ht="14.25" customHeight="1" x14ac:dyDescent="0.25">
      <c r="A17" s="68"/>
      <c r="B17" s="77" t="s">
        <v>91</v>
      </c>
      <c r="C17" s="78">
        <v>51462</v>
      </c>
      <c r="D17" s="79">
        <v>53273</v>
      </c>
      <c r="E17" s="68"/>
    </row>
    <row r="18" spans="1:5" s="64" customFormat="1" ht="14.25" customHeight="1" x14ac:dyDescent="0.25">
      <c r="A18" s="68"/>
      <c r="B18" s="77" t="s">
        <v>80</v>
      </c>
      <c r="C18" s="78">
        <v>2838</v>
      </c>
      <c r="D18" s="79">
        <v>199</v>
      </c>
      <c r="E18" s="68"/>
    </row>
    <row r="19" spans="1:5" s="64" customFormat="1" ht="14.25" customHeight="1" x14ac:dyDescent="0.25">
      <c r="A19" s="68"/>
      <c r="B19" s="77" t="s">
        <v>92</v>
      </c>
      <c r="C19" s="78">
        <v>8609</v>
      </c>
      <c r="D19" s="79">
        <v>8575</v>
      </c>
      <c r="E19" s="68"/>
    </row>
    <row r="20" spans="1:5" s="64" customFormat="1" ht="14.25" customHeight="1" x14ac:dyDescent="0.25">
      <c r="A20" s="68"/>
      <c r="B20" s="77" t="s">
        <v>93</v>
      </c>
      <c r="C20" s="78">
        <v>14584</v>
      </c>
      <c r="D20" s="79">
        <v>14507</v>
      </c>
      <c r="E20" s="68"/>
    </row>
    <row r="21" spans="1:5" s="64" customFormat="1" ht="14.25" customHeight="1" x14ac:dyDescent="0.25">
      <c r="A21" s="68"/>
      <c r="B21" s="256"/>
      <c r="C21" s="257">
        <f>SUM(C13:C20)</f>
        <v>1228080</v>
      </c>
      <c r="D21" s="258">
        <f>SUM(D13:D20)</f>
        <v>1257178</v>
      </c>
      <c r="E21" s="68"/>
    </row>
    <row r="22" spans="1:5" s="64" customFormat="1" ht="15" customHeight="1" thickBot="1" x14ac:dyDescent="0.3">
      <c r="A22" s="68"/>
      <c r="B22" s="83" t="s">
        <v>119</v>
      </c>
      <c r="C22" s="84">
        <f>+C11+C21</f>
        <v>1832683</v>
      </c>
      <c r="D22" s="85">
        <f>+D11+D21</f>
        <v>1907470</v>
      </c>
      <c r="E22" s="68"/>
    </row>
    <row r="23" spans="1:5" s="64" customFormat="1" ht="14.25" customHeight="1" x14ac:dyDescent="0.25">
      <c r="A23" s="68"/>
      <c r="B23" s="86"/>
      <c r="C23" s="87"/>
      <c r="D23" s="88"/>
      <c r="E23" s="68"/>
    </row>
    <row r="24" spans="1:5" s="64" customFormat="1" ht="20.25" customHeight="1" thickBot="1" x14ac:dyDescent="0.3">
      <c r="A24" s="68"/>
      <c r="B24" s="69" t="s">
        <v>136</v>
      </c>
      <c r="C24" s="178" t="s">
        <v>159</v>
      </c>
      <c r="D24" s="70" t="s">
        <v>146</v>
      </c>
      <c r="E24" s="68"/>
    </row>
    <row r="25" spans="1:5" s="64" customFormat="1" ht="15" customHeight="1" thickBot="1" x14ac:dyDescent="0.3">
      <c r="A25" s="68"/>
      <c r="B25" s="71" t="s">
        <v>42</v>
      </c>
      <c r="C25" s="72"/>
      <c r="D25" s="73"/>
      <c r="E25" s="68"/>
    </row>
    <row r="26" spans="1:5" s="64" customFormat="1" ht="14.25" customHeight="1" x14ac:dyDescent="0.25">
      <c r="A26" s="68"/>
      <c r="B26" s="74" t="s">
        <v>43</v>
      </c>
      <c r="C26" s="89">
        <v>55997</v>
      </c>
      <c r="D26" s="76">
        <v>210347</v>
      </c>
      <c r="E26" s="68"/>
    </row>
    <row r="27" spans="1:5" s="64" customFormat="1" ht="14.25" customHeight="1" x14ac:dyDescent="0.25">
      <c r="A27" s="68"/>
      <c r="B27" s="77" t="s">
        <v>94</v>
      </c>
      <c r="C27" s="78">
        <v>29912</v>
      </c>
      <c r="D27" s="79">
        <v>37617</v>
      </c>
      <c r="E27" s="68"/>
    </row>
    <row r="28" spans="1:5" s="64" customFormat="1" ht="14.25" customHeight="1" x14ac:dyDescent="0.25">
      <c r="A28" s="68"/>
      <c r="B28" s="77" t="s">
        <v>95</v>
      </c>
      <c r="C28" s="78">
        <v>92154</v>
      </c>
      <c r="D28" s="79">
        <v>150416</v>
      </c>
      <c r="E28" s="68"/>
    </row>
    <row r="29" spans="1:5" s="64" customFormat="1" ht="14.25" customHeight="1" x14ac:dyDescent="0.25">
      <c r="A29" s="68"/>
      <c r="B29" s="77" t="s">
        <v>44</v>
      </c>
      <c r="C29" s="78">
        <v>37969</v>
      </c>
      <c r="D29" s="79">
        <v>43708</v>
      </c>
      <c r="E29" s="68"/>
    </row>
    <row r="30" spans="1:5" s="64" customFormat="1" ht="14.25" customHeight="1" x14ac:dyDescent="0.25">
      <c r="A30" s="68"/>
      <c r="B30" s="77" t="s">
        <v>96</v>
      </c>
      <c r="C30" s="78">
        <v>28659</v>
      </c>
      <c r="D30" s="79">
        <v>27505</v>
      </c>
      <c r="E30" s="68"/>
    </row>
    <row r="31" spans="1:5" s="64" customFormat="1" ht="14.25" customHeight="1" x14ac:dyDescent="0.25">
      <c r="A31" s="68"/>
      <c r="B31" s="77" t="s">
        <v>97</v>
      </c>
      <c r="C31" s="78">
        <v>162499</v>
      </c>
      <c r="D31" s="79">
        <v>112964</v>
      </c>
      <c r="E31" s="68"/>
    </row>
    <row r="32" spans="1:5" s="64" customFormat="1" ht="14.25" customHeight="1" x14ac:dyDescent="0.25">
      <c r="A32" s="68"/>
      <c r="B32" s="256"/>
      <c r="C32" s="257">
        <f>SUM(C26:C31)</f>
        <v>407190</v>
      </c>
      <c r="D32" s="258">
        <f>SUM(D26:D31)</f>
        <v>582557</v>
      </c>
      <c r="E32" s="68"/>
    </row>
    <row r="33" spans="1:5" s="64" customFormat="1" ht="15" customHeight="1" thickBot="1" x14ac:dyDescent="0.3">
      <c r="A33" s="68"/>
      <c r="B33" s="80" t="s">
        <v>45</v>
      </c>
      <c r="C33" s="81"/>
      <c r="D33" s="82"/>
      <c r="E33" s="68"/>
    </row>
    <row r="34" spans="1:5" s="64" customFormat="1" ht="14.25" customHeight="1" x14ac:dyDescent="0.25">
      <c r="A34" s="68"/>
      <c r="B34" s="74" t="s">
        <v>43</v>
      </c>
      <c r="C34" s="89">
        <v>200224</v>
      </c>
      <c r="D34" s="76">
        <v>100250</v>
      </c>
      <c r="E34" s="68"/>
    </row>
    <row r="35" spans="1:5" s="64" customFormat="1" ht="14.25" customHeight="1" x14ac:dyDescent="0.25">
      <c r="A35" s="68"/>
      <c r="B35" s="77" t="s">
        <v>94</v>
      </c>
      <c r="C35" s="78">
        <v>3434</v>
      </c>
      <c r="D35" s="79">
        <v>3677</v>
      </c>
      <c r="E35" s="68"/>
    </row>
    <row r="36" spans="1:5" s="64" customFormat="1" ht="14.25" customHeight="1" x14ac:dyDescent="0.25">
      <c r="A36" s="68"/>
      <c r="B36" s="77" t="s">
        <v>95</v>
      </c>
      <c r="C36" s="78">
        <v>593</v>
      </c>
      <c r="D36" s="79">
        <v>640</v>
      </c>
      <c r="E36" s="68"/>
    </row>
    <row r="37" spans="1:5" s="64" customFormat="1" ht="14.25" customHeight="1" x14ac:dyDescent="0.25">
      <c r="A37" s="68"/>
      <c r="B37" s="77" t="s">
        <v>44</v>
      </c>
      <c r="C37" s="78">
        <v>29649</v>
      </c>
      <c r="D37" s="79">
        <v>34297</v>
      </c>
      <c r="E37" s="68"/>
    </row>
    <row r="38" spans="1:5" s="64" customFormat="1" ht="14.25" customHeight="1" x14ac:dyDescent="0.25">
      <c r="A38" s="68"/>
      <c r="B38" s="77" t="s">
        <v>98</v>
      </c>
      <c r="C38" s="78">
        <v>43867</v>
      </c>
      <c r="D38" s="79">
        <v>43869</v>
      </c>
      <c r="E38" s="68"/>
    </row>
    <row r="39" spans="1:5" s="64" customFormat="1" ht="14.25" customHeight="1" x14ac:dyDescent="0.25">
      <c r="A39" s="68"/>
      <c r="B39" s="77" t="s">
        <v>96</v>
      </c>
      <c r="C39" s="78">
        <v>4389</v>
      </c>
      <c r="D39" s="79">
        <v>4509</v>
      </c>
      <c r="E39" s="68"/>
    </row>
    <row r="40" spans="1:5" s="64" customFormat="1" ht="14.25" customHeight="1" x14ac:dyDescent="0.25">
      <c r="A40" s="68"/>
      <c r="B40" s="77" t="s">
        <v>81</v>
      </c>
      <c r="C40" s="78">
        <v>11975</v>
      </c>
      <c r="D40" s="79">
        <v>11599</v>
      </c>
      <c r="E40" s="68"/>
    </row>
    <row r="41" spans="1:5" s="64" customFormat="1" ht="15" customHeight="1" x14ac:dyDescent="0.25">
      <c r="A41" s="68"/>
      <c r="B41" s="77" t="s">
        <v>97</v>
      </c>
      <c r="C41" s="78">
        <v>16024</v>
      </c>
      <c r="D41" s="79">
        <v>7790</v>
      </c>
      <c r="E41" s="68"/>
    </row>
    <row r="42" spans="1:5" s="64" customFormat="1" ht="15" customHeight="1" x14ac:dyDescent="0.25">
      <c r="A42" s="68"/>
      <c r="B42" s="256"/>
      <c r="C42" s="257">
        <f>SUM(C34:C41)</f>
        <v>310155</v>
      </c>
      <c r="D42" s="258">
        <f>SUM(D34:D41)</f>
        <v>206631</v>
      </c>
      <c r="E42" s="68"/>
    </row>
    <row r="43" spans="1:5" s="64" customFormat="1" ht="14.25" customHeight="1" thickBot="1" x14ac:dyDescent="0.3">
      <c r="A43" s="68"/>
      <c r="B43" s="80" t="s">
        <v>46</v>
      </c>
      <c r="C43" s="81"/>
      <c r="D43" s="82"/>
      <c r="E43" s="68"/>
    </row>
    <row r="44" spans="1:5" s="64" customFormat="1" ht="14.25" customHeight="1" x14ac:dyDescent="0.25">
      <c r="A44" s="68"/>
      <c r="B44" s="74" t="s">
        <v>47</v>
      </c>
      <c r="C44" s="75">
        <v>74000</v>
      </c>
      <c r="D44" s="76">
        <v>76400</v>
      </c>
      <c r="E44" s="68"/>
    </row>
    <row r="45" spans="1:5" s="64" customFormat="1" ht="14.25" customHeight="1" x14ac:dyDescent="0.25">
      <c r="A45" s="68"/>
      <c r="B45" s="77" t="s">
        <v>82</v>
      </c>
      <c r="C45" s="78">
        <v>22714</v>
      </c>
      <c r="D45" s="79">
        <v>22715</v>
      </c>
      <c r="E45" s="68"/>
    </row>
    <row r="46" spans="1:5" s="64" customFormat="1" ht="14.25" customHeight="1" x14ac:dyDescent="0.25">
      <c r="A46" s="68"/>
      <c r="B46" s="77" t="s">
        <v>48</v>
      </c>
      <c r="C46" s="78">
        <v>1118063</v>
      </c>
      <c r="D46" s="79">
        <v>1176722</v>
      </c>
      <c r="E46" s="68"/>
    </row>
    <row r="47" spans="1:5" s="64" customFormat="1" ht="14.25" customHeight="1" x14ac:dyDescent="0.25">
      <c r="A47" s="68"/>
      <c r="B47" s="77" t="s">
        <v>49</v>
      </c>
      <c r="C47" s="78">
        <v>-98917</v>
      </c>
      <c r="D47" s="79">
        <v>-66905</v>
      </c>
      <c r="E47" s="68"/>
    </row>
    <row r="48" spans="1:5" s="64" customFormat="1" ht="15" customHeight="1" x14ac:dyDescent="0.25">
      <c r="A48" s="68"/>
      <c r="B48" s="77" t="s">
        <v>50</v>
      </c>
      <c r="C48" s="78">
        <v>-895</v>
      </c>
      <c r="D48" s="79">
        <v>-91249</v>
      </c>
      <c r="E48" s="68"/>
    </row>
    <row r="49" spans="1:6" s="64" customFormat="1" ht="15" customHeight="1" thickBot="1" x14ac:dyDescent="0.3">
      <c r="A49" s="68"/>
      <c r="B49" s="80" t="s">
        <v>65</v>
      </c>
      <c r="C49" s="81">
        <f>SUM(C44:C48)</f>
        <v>1114965</v>
      </c>
      <c r="D49" s="82">
        <f>SUM(D44:D48)</f>
        <v>1117683</v>
      </c>
      <c r="E49" s="68"/>
      <c r="F49" s="66"/>
    </row>
    <row r="50" spans="1:6" s="64" customFormat="1" ht="15" customHeight="1" thickBot="1" x14ac:dyDescent="0.3">
      <c r="A50" s="68"/>
      <c r="B50" s="71" t="s">
        <v>66</v>
      </c>
      <c r="C50" s="72">
        <v>373</v>
      </c>
      <c r="D50" s="73">
        <v>599</v>
      </c>
      <c r="E50" s="68"/>
    </row>
    <row r="51" spans="1:6" s="64" customFormat="1" ht="15" customHeight="1" thickBot="1" x14ac:dyDescent="0.3">
      <c r="A51" s="68"/>
      <c r="B51" s="259"/>
      <c r="C51" s="72">
        <f>SUM(C49:C50)</f>
        <v>1115338</v>
      </c>
      <c r="D51" s="73">
        <f>SUM(D49:D50)</f>
        <v>1118282</v>
      </c>
      <c r="E51" s="68"/>
    </row>
    <row r="52" spans="1:6" s="64" customFormat="1" ht="14.25" customHeight="1" thickBot="1" x14ac:dyDescent="0.3">
      <c r="B52" s="90" t="s">
        <v>120</v>
      </c>
      <c r="C52" s="91">
        <f>+C32+C42+C51</f>
        <v>1832683</v>
      </c>
      <c r="D52" s="92">
        <f>+D32+D42+D51</f>
        <v>1907470</v>
      </c>
    </row>
    <row r="53" spans="1:6" s="64" customFormat="1" ht="14.25" customHeight="1" x14ac:dyDescent="0.25">
      <c r="B53" s="67"/>
      <c r="C53" s="65"/>
      <c r="D53" s="65"/>
    </row>
    <row r="54" spans="1:6" s="64" customFormat="1" ht="14.25" customHeight="1" x14ac:dyDescent="0.25"/>
    <row r="55" spans="1:6" s="64" customFormat="1" ht="11.25" x14ac:dyDescent="0.25">
      <c r="B55" s="67"/>
      <c r="C55" s="65"/>
      <c r="D55" s="65"/>
    </row>
    <row r="56" spans="1:6" s="64" customFormat="1" ht="11.25" x14ac:dyDescent="0.25">
      <c r="B56" s="67"/>
      <c r="C56" s="67"/>
      <c r="D56" s="67"/>
    </row>
    <row r="57" spans="1:6" s="64" customFormat="1" ht="11.25" x14ac:dyDescent="0.25"/>
    <row r="58" spans="1:6" s="64" customFormat="1" ht="11.25" x14ac:dyDescent="0.25"/>
    <row r="59" spans="1:6" s="64" customFormat="1" ht="11.25" x14ac:dyDescent="0.25"/>
    <row r="60" spans="1:6" s="64" customFormat="1" ht="11.25" x14ac:dyDescent="0.25"/>
    <row r="61" spans="1:6" s="64" customFormat="1" ht="11.25" x14ac:dyDescent="0.25"/>
    <row r="62" spans="1:6" s="64" customFormat="1" ht="11.25" x14ac:dyDescent="0.25"/>
    <row r="63" spans="1:6" s="64" customFormat="1" ht="11.25" x14ac:dyDescent="0.25"/>
    <row r="64" spans="1:6" s="64" customFormat="1" ht="11.25" x14ac:dyDescent="0.25"/>
    <row r="65" spans="2:4" s="64" customFormat="1" ht="11.25" x14ac:dyDescent="0.25"/>
    <row r="66" spans="2:4" s="64" customFormat="1" ht="11.25" x14ac:dyDescent="0.25"/>
    <row r="67" spans="2:4" s="64" customFormat="1" ht="11.25" x14ac:dyDescent="0.25"/>
    <row r="68" spans="2:4" s="64" customFormat="1" ht="11.25" x14ac:dyDescent="0.25"/>
    <row r="69" spans="2:4" s="64" customFormat="1" ht="11.25" x14ac:dyDescent="0.25"/>
    <row r="70" spans="2:4" s="64" customFormat="1" ht="11.25" x14ac:dyDescent="0.25"/>
    <row r="71" spans="2:4" s="64" customFormat="1" ht="11.25" x14ac:dyDescent="0.25"/>
    <row r="72" spans="2:4" s="64" customFormat="1" ht="11.25" x14ac:dyDescent="0.25"/>
    <row r="73" spans="2:4" s="64" customFormat="1" ht="11.25" x14ac:dyDescent="0.25"/>
    <row r="74" spans="2:4" x14ac:dyDescent="0.25">
      <c r="B74" s="64"/>
      <c r="C74" s="64"/>
      <c r="D74" s="64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 xml:space="preserve">&amp;L© 2018 Software AG. All rights reserved.
&amp;CPage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E41"/>
  <sheetViews>
    <sheetView showGridLines="0" zoomScaleNormal="100" workbookViewId="0"/>
  </sheetViews>
  <sheetFormatPr baseColWidth="10" defaultColWidth="9.140625" defaultRowHeight="14.25" x14ac:dyDescent="0.2"/>
  <cols>
    <col min="1" max="1" width="7.7109375" style="2" customWidth="1"/>
    <col min="2" max="2" width="60.7109375" style="2" customWidth="1"/>
    <col min="3" max="3" width="11.7109375" style="2" customWidth="1"/>
    <col min="4" max="16384" width="9.140625" style="2"/>
  </cols>
  <sheetData>
    <row r="1" spans="1:5" s="45" customFormat="1" ht="15.75" x14ac:dyDescent="0.25">
      <c r="B1" s="280" t="s">
        <v>157</v>
      </c>
      <c r="C1" s="280"/>
    </row>
    <row r="2" spans="1:5" x14ac:dyDescent="0.2">
      <c r="B2" s="281" t="s">
        <v>113</v>
      </c>
      <c r="C2" s="281"/>
    </row>
    <row r="3" spans="1:5" ht="14.25" customHeight="1" x14ac:dyDescent="0.2">
      <c r="B3" s="20"/>
    </row>
    <row r="4" spans="1:5" s="30" customFormat="1" ht="14.25" customHeight="1" thickBot="1" x14ac:dyDescent="0.25">
      <c r="A4" s="43"/>
      <c r="B4" s="48" t="s">
        <v>115</v>
      </c>
      <c r="C4" s="249" t="s">
        <v>155</v>
      </c>
      <c r="D4" s="250" t="s">
        <v>154</v>
      </c>
      <c r="E4" s="43"/>
    </row>
    <row r="5" spans="1:5" s="64" customFormat="1" ht="14.25" customHeight="1" x14ac:dyDescent="0.2">
      <c r="A5" s="68"/>
      <c r="B5" s="51" t="s">
        <v>20</v>
      </c>
      <c r="C5" s="35">
        <v>29949</v>
      </c>
      <c r="D5" s="36">
        <v>27318</v>
      </c>
      <c r="E5" s="68"/>
    </row>
    <row r="6" spans="1:5" s="64" customFormat="1" ht="14.25" customHeight="1" x14ac:dyDescent="0.2">
      <c r="A6" s="68"/>
      <c r="B6" s="24" t="s">
        <v>33</v>
      </c>
      <c r="C6" s="26">
        <v>11680</v>
      </c>
      <c r="D6" s="27">
        <v>12061</v>
      </c>
      <c r="E6" s="68"/>
    </row>
    <row r="7" spans="1:5" s="64" customFormat="1" ht="14.25" customHeight="1" x14ac:dyDescent="0.2">
      <c r="A7" s="68"/>
      <c r="B7" s="24" t="s">
        <v>99</v>
      </c>
      <c r="C7" s="26">
        <v>-1365</v>
      </c>
      <c r="D7" s="27">
        <v>193</v>
      </c>
      <c r="E7" s="68"/>
    </row>
    <row r="8" spans="1:5" s="64" customFormat="1" ht="14.25" customHeight="1" x14ac:dyDescent="0.2">
      <c r="A8" s="68"/>
      <c r="B8" s="24" t="s">
        <v>51</v>
      </c>
      <c r="C8" s="26">
        <v>7990</v>
      </c>
      <c r="D8" s="27">
        <v>10661</v>
      </c>
      <c r="E8" s="68"/>
    </row>
    <row r="9" spans="1:5" s="9" customFormat="1" ht="14.25" customHeight="1" x14ac:dyDescent="0.2">
      <c r="A9" s="97"/>
      <c r="B9" s="24" t="s">
        <v>100</v>
      </c>
      <c r="C9" s="26">
        <v>-1907</v>
      </c>
      <c r="D9" s="27">
        <v>591</v>
      </c>
      <c r="E9" s="97"/>
    </row>
    <row r="10" spans="1:5" s="64" customFormat="1" ht="14.25" customHeight="1" x14ac:dyDescent="0.2">
      <c r="A10" s="68"/>
      <c r="B10" s="51" t="s">
        <v>101</v>
      </c>
      <c r="C10" s="35">
        <v>51943</v>
      </c>
      <c r="D10" s="36">
        <v>24279</v>
      </c>
      <c r="E10" s="68"/>
    </row>
    <row r="11" spans="1:5" s="64" customFormat="1" ht="14.25" customHeight="1" x14ac:dyDescent="0.2">
      <c r="A11" s="68"/>
      <c r="B11" s="24" t="s">
        <v>52</v>
      </c>
      <c r="C11" s="26">
        <v>-26546</v>
      </c>
      <c r="D11" s="27">
        <v>3137</v>
      </c>
      <c r="E11" s="68"/>
    </row>
    <row r="12" spans="1:5" s="64" customFormat="1" ht="14.25" customHeight="1" x14ac:dyDescent="0.2">
      <c r="A12" s="68"/>
      <c r="B12" s="24" t="s">
        <v>102</v>
      </c>
      <c r="C12" s="26">
        <v>-10965</v>
      </c>
      <c r="D12" s="27">
        <v>-16455</v>
      </c>
      <c r="E12" s="68"/>
    </row>
    <row r="13" spans="1:5" s="64" customFormat="1" ht="14.25" customHeight="1" x14ac:dyDescent="0.2">
      <c r="A13" s="68"/>
      <c r="B13" s="24" t="s">
        <v>53</v>
      </c>
      <c r="C13" s="26">
        <v>-1811</v>
      </c>
      <c r="D13" s="27">
        <v>-2323</v>
      </c>
      <c r="E13" s="68"/>
    </row>
    <row r="14" spans="1:5" s="64" customFormat="1" ht="14.25" customHeight="1" x14ac:dyDescent="0.2">
      <c r="A14" s="68"/>
      <c r="B14" s="24" t="s">
        <v>54</v>
      </c>
      <c r="C14" s="26">
        <v>2640</v>
      </c>
      <c r="D14" s="27">
        <v>2280</v>
      </c>
      <c r="E14" s="68"/>
    </row>
    <row r="15" spans="1:5" ht="14.25" customHeight="1" thickBot="1" x14ac:dyDescent="0.25">
      <c r="B15" s="57" t="s">
        <v>55</v>
      </c>
      <c r="C15" s="37">
        <f>SUM(C5:C14)</f>
        <v>61608</v>
      </c>
      <c r="D15" s="38">
        <f>SUM(D5:D14)</f>
        <v>61742</v>
      </c>
    </row>
    <row r="16" spans="1:5" s="64" customFormat="1" ht="14.25" customHeight="1" x14ac:dyDescent="0.2">
      <c r="A16" s="68"/>
      <c r="B16" s="51" t="s">
        <v>56</v>
      </c>
      <c r="C16" s="35">
        <v>111</v>
      </c>
      <c r="D16" s="36">
        <v>146</v>
      </c>
      <c r="E16" s="68"/>
    </row>
    <row r="17" spans="1:5" s="64" customFormat="1" ht="14.25" customHeight="1" x14ac:dyDescent="0.2">
      <c r="A17" s="68"/>
      <c r="B17" s="24" t="s">
        <v>57</v>
      </c>
      <c r="C17" s="26">
        <v>-1852</v>
      </c>
      <c r="D17" s="27">
        <v>-18671</v>
      </c>
      <c r="E17" s="68"/>
    </row>
    <row r="18" spans="1:5" s="64" customFormat="1" ht="14.25" customHeight="1" x14ac:dyDescent="0.2">
      <c r="A18" s="68"/>
      <c r="B18" s="24" t="s">
        <v>103</v>
      </c>
      <c r="C18" s="26">
        <v>250</v>
      </c>
      <c r="D18" s="27">
        <v>98</v>
      </c>
      <c r="E18" s="68"/>
    </row>
    <row r="19" spans="1:5" s="64" customFormat="1" ht="14.25" customHeight="1" x14ac:dyDescent="0.2">
      <c r="A19" s="68"/>
      <c r="B19" s="24" t="s">
        <v>104</v>
      </c>
      <c r="C19" s="26">
        <v>-6</v>
      </c>
      <c r="D19" s="27">
        <v>-14</v>
      </c>
      <c r="E19" s="68"/>
    </row>
    <row r="20" spans="1:5" s="64" customFormat="1" ht="14.25" customHeight="1" x14ac:dyDescent="0.2">
      <c r="A20" s="68"/>
      <c r="B20" s="24" t="s">
        <v>105</v>
      </c>
      <c r="C20" s="26">
        <v>3</v>
      </c>
      <c r="D20" s="27">
        <v>4000</v>
      </c>
      <c r="E20" s="68"/>
    </row>
    <row r="21" spans="1:5" s="64" customFormat="1" ht="14.25" customHeight="1" x14ac:dyDescent="0.2">
      <c r="A21" s="68"/>
      <c r="B21" s="24" t="s">
        <v>106</v>
      </c>
      <c r="C21" s="26">
        <v>-368</v>
      </c>
      <c r="D21" s="27">
        <v>-464</v>
      </c>
      <c r="E21" s="68"/>
    </row>
    <row r="22" spans="1:5" s="64" customFormat="1" ht="14.25" customHeight="1" x14ac:dyDescent="0.2">
      <c r="A22" s="68"/>
      <c r="B22" s="24" t="s">
        <v>107</v>
      </c>
      <c r="C22" s="26">
        <v>0</v>
      </c>
      <c r="D22" s="27">
        <v>-49420</v>
      </c>
      <c r="E22" s="68"/>
    </row>
    <row r="23" spans="1:5" ht="14.25" customHeight="1" thickBot="1" x14ac:dyDescent="0.25">
      <c r="B23" s="57" t="s">
        <v>58</v>
      </c>
      <c r="C23" s="37">
        <f t="shared" ref="C23" si="0">SUM(C16:C22)</f>
        <v>-1862</v>
      </c>
      <c r="D23" s="38">
        <f t="shared" ref="D23" si="1">SUM(D16:D22)</f>
        <v>-64325</v>
      </c>
    </row>
    <row r="24" spans="1:5" s="64" customFormat="1" ht="14.25" customHeight="1" x14ac:dyDescent="0.2">
      <c r="A24" s="68"/>
      <c r="B24" s="51" t="s">
        <v>143</v>
      </c>
      <c r="C24" s="35">
        <v>0</v>
      </c>
      <c r="D24" s="36">
        <v>-24525</v>
      </c>
      <c r="E24" s="68"/>
    </row>
    <row r="25" spans="1:5" s="64" customFormat="1" ht="14.25" customHeight="1" x14ac:dyDescent="0.2">
      <c r="A25" s="68"/>
      <c r="B25" s="51" t="s">
        <v>142</v>
      </c>
      <c r="C25" s="35">
        <v>-263</v>
      </c>
      <c r="D25" s="36">
        <v>0</v>
      </c>
      <c r="E25" s="68"/>
    </row>
    <row r="26" spans="1:5" s="64" customFormat="1" ht="14.25" customHeight="1" x14ac:dyDescent="0.2">
      <c r="A26" s="68"/>
      <c r="B26" s="24" t="s">
        <v>135</v>
      </c>
      <c r="C26" s="26">
        <v>-44558</v>
      </c>
      <c r="D26" s="27">
        <v>10838</v>
      </c>
      <c r="E26" s="68"/>
    </row>
    <row r="27" spans="1:5" s="64" customFormat="1" ht="14.25" customHeight="1" x14ac:dyDescent="0.2">
      <c r="A27" s="68"/>
      <c r="B27" s="24" t="s">
        <v>137</v>
      </c>
      <c r="C27" s="26">
        <v>100013</v>
      </c>
      <c r="D27" s="27">
        <v>0</v>
      </c>
      <c r="E27" s="68"/>
    </row>
    <row r="28" spans="1:5" s="64" customFormat="1" ht="14.25" customHeight="1" x14ac:dyDescent="0.2">
      <c r="A28" s="68"/>
      <c r="B28" s="169" t="s">
        <v>139</v>
      </c>
      <c r="C28" s="26">
        <v>-100000</v>
      </c>
      <c r="D28" s="27">
        <v>-561</v>
      </c>
      <c r="E28" s="68"/>
    </row>
    <row r="29" spans="1:5" ht="14.25" customHeight="1" thickBot="1" x14ac:dyDescent="0.25">
      <c r="B29" s="57" t="s">
        <v>59</v>
      </c>
      <c r="C29" s="37">
        <f>SUM(C24:C28)</f>
        <v>-44808</v>
      </c>
      <c r="D29" s="38">
        <f>SUM(D24:D28)</f>
        <v>-14248</v>
      </c>
    </row>
    <row r="30" spans="1:5" s="64" customFormat="1" ht="14.25" customHeight="1" x14ac:dyDescent="0.2">
      <c r="A30" s="68"/>
      <c r="B30" s="51" t="s">
        <v>109</v>
      </c>
      <c r="C30" s="35">
        <f>C15+C23+C29</f>
        <v>14938</v>
      </c>
      <c r="D30" s="36">
        <f>D15+D23+D29</f>
        <v>-16831</v>
      </c>
      <c r="E30" s="68"/>
    </row>
    <row r="31" spans="1:5" s="64" customFormat="1" ht="14.25" customHeight="1" x14ac:dyDescent="0.2">
      <c r="A31" s="68"/>
      <c r="B31" s="98" t="s">
        <v>110</v>
      </c>
      <c r="C31" s="26">
        <v>-8605</v>
      </c>
      <c r="D31" s="27">
        <v>4508</v>
      </c>
      <c r="E31" s="68"/>
    </row>
    <row r="32" spans="1:5" ht="14.25" customHeight="1" thickBot="1" x14ac:dyDescent="0.25">
      <c r="B32" s="57" t="s">
        <v>60</v>
      </c>
      <c r="C32" s="37">
        <f t="shared" ref="C32" si="2">SUM(C30:C31)</f>
        <v>6333</v>
      </c>
      <c r="D32" s="38">
        <f t="shared" ref="D32" si="3">SUM(D30:D31)</f>
        <v>-12323</v>
      </c>
    </row>
    <row r="33" spans="1:5" s="64" customFormat="1" ht="14.25" customHeight="1" x14ac:dyDescent="0.2">
      <c r="A33" s="68"/>
      <c r="B33" s="51" t="s">
        <v>111</v>
      </c>
      <c r="C33" s="35">
        <v>365815</v>
      </c>
      <c r="D33" s="36">
        <v>374611</v>
      </c>
      <c r="E33" s="68"/>
    </row>
    <row r="34" spans="1:5" ht="14.25" customHeight="1" thickBot="1" x14ac:dyDescent="0.25">
      <c r="B34" s="57" t="s">
        <v>112</v>
      </c>
      <c r="C34" s="37">
        <f t="shared" ref="C34" si="4">SUM(C32:C33)</f>
        <v>372148</v>
      </c>
      <c r="D34" s="38">
        <f t="shared" ref="D34" si="5">SUM(D32:D33)</f>
        <v>362288</v>
      </c>
    </row>
    <row r="35" spans="1:5" s="9" customFormat="1" ht="14.25" customHeight="1" x14ac:dyDescent="0.2">
      <c r="A35" s="97"/>
      <c r="B35" s="2"/>
      <c r="C35" s="2"/>
      <c r="D35" s="2"/>
      <c r="E35" s="97"/>
    </row>
    <row r="36" spans="1:5" ht="14.25" customHeight="1" thickBot="1" x14ac:dyDescent="0.25">
      <c r="B36" s="57" t="s">
        <v>1</v>
      </c>
      <c r="C36" s="37">
        <f t="shared" ref="C36" si="6">C15+C16+C17+C18+C19</f>
        <v>60111</v>
      </c>
      <c r="D36" s="38">
        <f t="shared" ref="D36" si="7">D15+D16+D17+D18+D19</f>
        <v>43301</v>
      </c>
    </row>
    <row r="37" spans="1:5" s="9" customFormat="1" ht="14.25" customHeight="1" x14ac:dyDescent="0.25">
      <c r="A37" s="97"/>
      <c r="B37" s="68"/>
      <c r="C37" s="97"/>
    </row>
    <row r="38" spans="1:5" s="9" customFormat="1" ht="14.25" customHeight="1" x14ac:dyDescent="0.2">
      <c r="A38" s="97"/>
      <c r="B38" s="2"/>
      <c r="C38" s="68"/>
    </row>
    <row r="40" spans="1:5" x14ac:dyDescent="0.2">
      <c r="B40" s="177"/>
    </row>
    <row r="41" spans="1:5" x14ac:dyDescent="0.2">
      <c r="B41" s="177"/>
    </row>
  </sheetData>
  <mergeCells count="2">
    <mergeCell ref="B1:C1"/>
    <mergeCell ref="B2:C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2018 Software AG. All rights reserved.
&amp;CPage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GridLines="0" zoomScaleNormal="100" workbookViewId="0"/>
  </sheetViews>
  <sheetFormatPr baseColWidth="10" defaultColWidth="9.140625" defaultRowHeight="14.25" x14ac:dyDescent="0.2"/>
  <cols>
    <col min="1" max="1" width="3.7109375" style="2" customWidth="1"/>
    <col min="2" max="2" width="32.28515625" style="2" customWidth="1"/>
    <col min="3" max="5" width="10.42578125" style="2" customWidth="1"/>
    <col min="6" max="6" width="2.7109375" style="107" customWidth="1"/>
    <col min="7" max="9" width="10.42578125" style="2" customWidth="1"/>
    <col min="10" max="10" width="2.7109375" style="107" customWidth="1"/>
    <col min="11" max="13" width="10.42578125" style="2" customWidth="1"/>
    <col min="14" max="14" width="2.7109375" style="107" customWidth="1"/>
    <col min="15" max="16" width="10.42578125" style="2" customWidth="1"/>
    <col min="17" max="17" width="2.7109375" style="107" customWidth="1"/>
    <col min="18" max="20" width="10.42578125" style="2" customWidth="1"/>
    <col min="21" max="21" width="2.7109375" style="2" customWidth="1"/>
    <col min="22" max="16384" width="9.140625" style="2"/>
  </cols>
  <sheetData>
    <row r="1" spans="1:21" s="45" customFormat="1" ht="15" customHeight="1" x14ac:dyDescent="0.25">
      <c r="A1" s="110"/>
      <c r="B1" s="172" t="s">
        <v>156</v>
      </c>
      <c r="C1" s="172"/>
      <c r="D1" s="172"/>
      <c r="E1" s="172"/>
      <c r="F1" s="172"/>
      <c r="G1" s="172"/>
      <c r="H1" s="172"/>
      <c r="I1" s="172"/>
      <c r="J1" s="172"/>
      <c r="K1" s="172"/>
      <c r="L1" s="264"/>
      <c r="M1" s="111"/>
      <c r="N1" s="111"/>
      <c r="O1" s="111"/>
      <c r="P1" s="111"/>
      <c r="Q1" s="111"/>
      <c r="R1" s="111"/>
      <c r="S1" s="111"/>
      <c r="T1" s="111"/>
      <c r="U1" s="110"/>
    </row>
    <row r="2" spans="1:21" ht="15" customHeight="1" x14ac:dyDescent="0.2">
      <c r="A2" s="107"/>
      <c r="B2" s="263" t="s">
        <v>113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7"/>
    </row>
    <row r="3" spans="1:21" ht="15" customHeight="1" x14ac:dyDescent="0.2">
      <c r="A3" s="39"/>
      <c r="B3" s="47"/>
      <c r="C3" s="225"/>
      <c r="D3" s="41"/>
      <c r="E3" s="214"/>
      <c r="F3" s="236"/>
      <c r="G3" s="41"/>
      <c r="H3" s="41"/>
      <c r="I3" s="214"/>
      <c r="J3" s="236"/>
      <c r="K3" s="225"/>
      <c r="L3" s="41"/>
      <c r="M3" s="214"/>
      <c r="N3" s="236"/>
      <c r="O3" s="225"/>
      <c r="P3" s="214"/>
      <c r="Q3" s="236"/>
      <c r="R3" s="225"/>
      <c r="S3" s="41"/>
      <c r="T3" s="41"/>
      <c r="U3" s="39"/>
    </row>
    <row r="4" spans="1:21" s="30" customFormat="1" ht="15" customHeight="1" thickBot="1" x14ac:dyDescent="0.25">
      <c r="A4" s="43"/>
      <c r="B4" s="71" t="s">
        <v>115</v>
      </c>
      <c r="C4" s="283" t="s">
        <v>177</v>
      </c>
      <c r="D4" s="283"/>
      <c r="E4" s="284"/>
      <c r="F4" s="243"/>
      <c r="G4" s="282" t="s">
        <v>121</v>
      </c>
      <c r="H4" s="282"/>
      <c r="I4" s="282"/>
      <c r="J4" s="237"/>
      <c r="K4" s="282" t="s">
        <v>0</v>
      </c>
      <c r="L4" s="282"/>
      <c r="M4" s="282"/>
      <c r="N4" s="237"/>
      <c r="O4" s="285" t="s">
        <v>61</v>
      </c>
      <c r="P4" s="286"/>
      <c r="Q4" s="237"/>
      <c r="R4" s="282" t="s">
        <v>14</v>
      </c>
      <c r="S4" s="282"/>
      <c r="T4" s="282"/>
      <c r="U4" s="43"/>
    </row>
    <row r="5" spans="1:21" s="30" customFormat="1" ht="14.25" customHeight="1" x14ac:dyDescent="0.2">
      <c r="A5" s="43"/>
      <c r="B5" s="115"/>
      <c r="C5" s="184" t="s">
        <v>155</v>
      </c>
      <c r="D5" s="244" t="s">
        <v>155</v>
      </c>
      <c r="E5" s="215" t="s">
        <v>154</v>
      </c>
      <c r="F5" s="238"/>
      <c r="G5" s="184" t="s">
        <v>155</v>
      </c>
      <c r="H5" s="244" t="s">
        <v>155</v>
      </c>
      <c r="I5" s="215" t="s">
        <v>154</v>
      </c>
      <c r="J5" s="238"/>
      <c r="K5" s="184" t="s">
        <v>155</v>
      </c>
      <c r="L5" s="244" t="s">
        <v>155</v>
      </c>
      <c r="M5" s="215" t="s">
        <v>154</v>
      </c>
      <c r="N5" s="238"/>
      <c r="O5" s="226" t="s">
        <v>155</v>
      </c>
      <c r="P5" s="215" t="s">
        <v>154</v>
      </c>
      <c r="Q5" s="238"/>
      <c r="R5" s="184" t="s">
        <v>155</v>
      </c>
      <c r="S5" s="244" t="s">
        <v>155</v>
      </c>
      <c r="T5" s="215" t="s">
        <v>154</v>
      </c>
      <c r="U5" s="43"/>
    </row>
    <row r="6" spans="1:21" s="30" customFormat="1" ht="21.75" x14ac:dyDescent="0.2">
      <c r="A6" s="43"/>
      <c r="B6" s="190"/>
      <c r="C6" s="227" t="s">
        <v>147</v>
      </c>
      <c r="D6" s="245" t="s">
        <v>148</v>
      </c>
      <c r="E6" s="216" t="s">
        <v>147</v>
      </c>
      <c r="F6" s="238"/>
      <c r="G6" s="191" t="s">
        <v>147</v>
      </c>
      <c r="H6" s="245" t="s">
        <v>148</v>
      </c>
      <c r="I6" s="216" t="s">
        <v>147</v>
      </c>
      <c r="J6" s="238"/>
      <c r="K6" s="227" t="s">
        <v>147</v>
      </c>
      <c r="L6" s="245" t="s">
        <v>148</v>
      </c>
      <c r="M6" s="216" t="s">
        <v>147</v>
      </c>
      <c r="N6" s="238"/>
      <c r="O6" s="227" t="s">
        <v>147</v>
      </c>
      <c r="P6" s="216" t="s">
        <v>147</v>
      </c>
      <c r="Q6" s="238"/>
      <c r="R6" s="227" t="s">
        <v>147</v>
      </c>
      <c r="S6" s="245" t="s">
        <v>148</v>
      </c>
      <c r="T6" s="192" t="s">
        <v>147</v>
      </c>
      <c r="U6" s="43"/>
    </row>
    <row r="7" spans="1:21" s="30" customFormat="1" ht="14.25" customHeight="1" x14ac:dyDescent="0.2">
      <c r="A7" s="43"/>
      <c r="B7" s="24" t="s">
        <v>24</v>
      </c>
      <c r="C7" s="228">
        <v>25198</v>
      </c>
      <c r="D7" s="246">
        <v>27752</v>
      </c>
      <c r="E7" s="217">
        <v>37073</v>
      </c>
      <c r="F7" s="239"/>
      <c r="G7" s="26">
        <v>8967</v>
      </c>
      <c r="H7" s="246">
        <v>9625</v>
      </c>
      <c r="I7" s="217">
        <v>7825</v>
      </c>
      <c r="J7" s="239"/>
      <c r="K7" s="228">
        <v>0</v>
      </c>
      <c r="L7" s="246">
        <v>0</v>
      </c>
      <c r="M7" s="217">
        <v>0</v>
      </c>
      <c r="N7" s="239"/>
      <c r="O7" s="228"/>
      <c r="P7" s="217"/>
      <c r="Q7" s="239"/>
      <c r="R7" s="228">
        <f>G7+C7+K7+O7</f>
        <v>34165</v>
      </c>
      <c r="S7" s="246">
        <f>+H7+D7+L7</f>
        <v>37377</v>
      </c>
      <c r="T7" s="27">
        <f>I7+E7+M7+Q7</f>
        <v>44898</v>
      </c>
      <c r="U7" s="43"/>
    </row>
    <row r="8" spans="1:21" s="30" customFormat="1" ht="14.25" customHeight="1" x14ac:dyDescent="0.2">
      <c r="A8" s="43"/>
      <c r="B8" s="24" t="s">
        <v>25</v>
      </c>
      <c r="C8" s="228">
        <v>66803</v>
      </c>
      <c r="D8" s="246">
        <v>72248</v>
      </c>
      <c r="E8" s="217">
        <v>66910</v>
      </c>
      <c r="F8" s="239"/>
      <c r="G8" s="26">
        <v>35655</v>
      </c>
      <c r="H8" s="246">
        <v>39111</v>
      </c>
      <c r="I8" s="217">
        <v>40033</v>
      </c>
      <c r="J8" s="239"/>
      <c r="K8" s="228">
        <v>0</v>
      </c>
      <c r="L8" s="246">
        <v>0</v>
      </c>
      <c r="M8" s="217">
        <v>0</v>
      </c>
      <c r="N8" s="239"/>
      <c r="O8" s="228"/>
      <c r="P8" s="217"/>
      <c r="Q8" s="239"/>
      <c r="R8" s="228">
        <f>G8+C8+K8+O8</f>
        <v>102458</v>
      </c>
      <c r="S8" s="246">
        <f>+H8+D8+L8</f>
        <v>111359</v>
      </c>
      <c r="T8" s="27">
        <f>I8+E8+M8+Q8</f>
        <v>106943</v>
      </c>
      <c r="U8" s="43"/>
    </row>
    <row r="9" spans="1:21" s="30" customFormat="1" ht="14.25" customHeight="1" x14ac:dyDescent="0.2">
      <c r="A9" s="43"/>
      <c r="B9" s="251" t="s">
        <v>168</v>
      </c>
      <c r="C9" s="253">
        <v>3750</v>
      </c>
      <c r="D9" s="246">
        <v>3980</v>
      </c>
      <c r="E9" s="217">
        <v>1872</v>
      </c>
      <c r="F9" s="239"/>
      <c r="G9" s="252">
        <v>0</v>
      </c>
      <c r="H9" s="246">
        <v>0</v>
      </c>
      <c r="I9" s="217">
        <v>0</v>
      </c>
      <c r="J9" s="239"/>
      <c r="K9" s="228">
        <v>0</v>
      </c>
      <c r="L9" s="246">
        <v>0</v>
      </c>
      <c r="M9" s="217">
        <v>0</v>
      </c>
      <c r="N9" s="239"/>
      <c r="O9" s="228"/>
      <c r="P9" s="217"/>
      <c r="Q9" s="239"/>
      <c r="R9" s="228">
        <f>G9+C9+K9+O9</f>
        <v>3750</v>
      </c>
      <c r="S9" s="246">
        <f>+H9+D9+L9</f>
        <v>3980</v>
      </c>
      <c r="T9" s="27">
        <f>I9+E9+M9+Q9</f>
        <v>1872</v>
      </c>
      <c r="U9" s="43"/>
    </row>
    <row r="10" spans="1:21" s="30" customFormat="1" ht="14.25" customHeight="1" thickBot="1" x14ac:dyDescent="0.25">
      <c r="A10" s="43"/>
      <c r="B10" s="52" t="s">
        <v>16</v>
      </c>
      <c r="C10" s="229">
        <f t="shared" ref="C10:E10" si="0">SUM(C7:C9)</f>
        <v>95751</v>
      </c>
      <c r="D10" s="247">
        <f t="shared" si="0"/>
        <v>103980</v>
      </c>
      <c r="E10" s="218">
        <f t="shared" si="0"/>
        <v>105855</v>
      </c>
      <c r="F10" s="240"/>
      <c r="G10" s="53">
        <f>SUM(G7:G9)</f>
        <v>44622</v>
      </c>
      <c r="H10" s="247">
        <f t="shared" ref="H10:I10" si="1">SUM(H7:H9)</f>
        <v>48736</v>
      </c>
      <c r="I10" s="218">
        <f t="shared" si="1"/>
        <v>47858</v>
      </c>
      <c r="J10" s="240"/>
      <c r="K10" s="229">
        <f t="shared" ref="K10:M10" si="2">SUM(K7:K9)</f>
        <v>0</v>
      </c>
      <c r="L10" s="247">
        <f t="shared" si="2"/>
        <v>0</v>
      </c>
      <c r="M10" s="218">
        <f t="shared" si="2"/>
        <v>0</v>
      </c>
      <c r="N10" s="240"/>
      <c r="O10" s="229"/>
      <c r="P10" s="218"/>
      <c r="Q10" s="240"/>
      <c r="R10" s="229">
        <f t="shared" ref="R10:T10" si="3">SUM(R7:R9)</f>
        <v>140373</v>
      </c>
      <c r="S10" s="247">
        <f t="shared" si="3"/>
        <v>152716</v>
      </c>
      <c r="T10" s="54">
        <f t="shared" si="3"/>
        <v>153713</v>
      </c>
      <c r="U10" s="43"/>
    </row>
    <row r="11" spans="1:21" s="30" customFormat="1" ht="14.25" customHeight="1" x14ac:dyDescent="0.2">
      <c r="A11" s="43"/>
      <c r="B11" s="51" t="s">
        <v>17</v>
      </c>
      <c r="C11" s="230">
        <v>0</v>
      </c>
      <c r="D11" s="248">
        <v>0</v>
      </c>
      <c r="E11" s="219">
        <v>0</v>
      </c>
      <c r="F11" s="239"/>
      <c r="G11" s="35">
        <v>0</v>
      </c>
      <c r="H11" s="248">
        <v>0</v>
      </c>
      <c r="I11" s="219">
        <v>0</v>
      </c>
      <c r="J11" s="239"/>
      <c r="K11" s="230">
        <v>46061</v>
      </c>
      <c r="L11" s="248">
        <v>48078</v>
      </c>
      <c r="M11" s="219">
        <v>52059</v>
      </c>
      <c r="N11" s="239"/>
      <c r="O11" s="230"/>
      <c r="P11" s="219"/>
      <c r="Q11" s="239"/>
      <c r="R11" s="230">
        <f>G11+C11+K11+O11</f>
        <v>46061</v>
      </c>
      <c r="S11" s="248">
        <f>+H11+D11+L11</f>
        <v>48078</v>
      </c>
      <c r="T11" s="36">
        <f>I11+E11+M11+Q11</f>
        <v>52059</v>
      </c>
      <c r="U11" s="43"/>
    </row>
    <row r="12" spans="1:21" s="30" customFormat="1" ht="14.25" customHeight="1" x14ac:dyDescent="0.2">
      <c r="A12" s="43"/>
      <c r="B12" s="24" t="s">
        <v>18</v>
      </c>
      <c r="C12" s="228">
        <v>40</v>
      </c>
      <c r="D12" s="246">
        <v>46</v>
      </c>
      <c r="E12" s="217">
        <v>14</v>
      </c>
      <c r="F12" s="239"/>
      <c r="G12" s="26">
        <v>156</v>
      </c>
      <c r="H12" s="246">
        <v>156</v>
      </c>
      <c r="I12" s="217">
        <v>155</v>
      </c>
      <c r="J12" s="239"/>
      <c r="K12" s="228">
        <v>4</v>
      </c>
      <c r="L12" s="246">
        <v>4</v>
      </c>
      <c r="M12" s="217">
        <v>-2</v>
      </c>
      <c r="N12" s="239"/>
      <c r="O12" s="228"/>
      <c r="P12" s="217"/>
      <c r="Q12" s="239"/>
      <c r="R12" s="228">
        <f>G12+C12+K12+O12</f>
        <v>200</v>
      </c>
      <c r="S12" s="246">
        <f>+H12+D12+L12</f>
        <v>206</v>
      </c>
      <c r="T12" s="27">
        <f>I12+E12+M12+Q12</f>
        <v>167</v>
      </c>
      <c r="U12" s="43"/>
    </row>
    <row r="13" spans="1:21" s="30" customFormat="1" ht="14.25" customHeight="1" thickBot="1" x14ac:dyDescent="0.25">
      <c r="A13" s="43"/>
      <c r="B13" s="52" t="s">
        <v>26</v>
      </c>
      <c r="C13" s="229">
        <f t="shared" ref="C13:E13" si="4">SUM(C10:C12)</f>
        <v>95791</v>
      </c>
      <c r="D13" s="247">
        <f t="shared" si="4"/>
        <v>104026</v>
      </c>
      <c r="E13" s="218">
        <f t="shared" si="4"/>
        <v>105869</v>
      </c>
      <c r="F13" s="240"/>
      <c r="G13" s="53">
        <f t="shared" ref="G13:I13" si="5">SUM(G10:G12)</f>
        <v>44778</v>
      </c>
      <c r="H13" s="247">
        <f t="shared" si="5"/>
        <v>48892</v>
      </c>
      <c r="I13" s="218">
        <f t="shared" si="5"/>
        <v>48013</v>
      </c>
      <c r="J13" s="240"/>
      <c r="K13" s="229">
        <f t="shared" ref="K13:M13" si="6">SUM(K10:K12)</f>
        <v>46065</v>
      </c>
      <c r="L13" s="247">
        <f t="shared" si="6"/>
        <v>48082</v>
      </c>
      <c r="M13" s="218">
        <f t="shared" si="6"/>
        <v>52057</v>
      </c>
      <c r="N13" s="240"/>
      <c r="O13" s="229"/>
      <c r="P13" s="218"/>
      <c r="Q13" s="240"/>
      <c r="R13" s="229">
        <f>SUM(R10:R12)</f>
        <v>186634</v>
      </c>
      <c r="S13" s="247">
        <f t="shared" ref="S13" si="7">SUM(S10:S12)</f>
        <v>201000</v>
      </c>
      <c r="T13" s="54">
        <f>SUM(T10:T12)</f>
        <v>205939</v>
      </c>
      <c r="U13" s="43"/>
    </row>
    <row r="14" spans="1:21" s="30" customFormat="1" ht="14.25" customHeight="1" x14ac:dyDescent="0.2">
      <c r="A14" s="43"/>
      <c r="B14" s="51" t="s">
        <v>62</v>
      </c>
      <c r="C14" s="230">
        <v>-8560</v>
      </c>
      <c r="D14" s="185"/>
      <c r="E14" s="219">
        <v>-7361</v>
      </c>
      <c r="F14" s="239"/>
      <c r="G14" s="35">
        <v>-1428</v>
      </c>
      <c r="H14" s="185"/>
      <c r="I14" s="219">
        <v>-2844</v>
      </c>
      <c r="J14" s="239"/>
      <c r="K14" s="230">
        <v>-37523</v>
      </c>
      <c r="L14" s="185"/>
      <c r="M14" s="219">
        <v>-41614</v>
      </c>
      <c r="N14" s="239"/>
      <c r="O14" s="230">
        <v>-1996</v>
      </c>
      <c r="P14" s="219">
        <v>-3216</v>
      </c>
      <c r="Q14" s="239"/>
      <c r="R14" s="230">
        <f>G14+C14+K14+O14</f>
        <v>-49507</v>
      </c>
      <c r="S14" s="185"/>
      <c r="T14" s="36">
        <f>I14+E14+M14+Q14</f>
        <v>-51819</v>
      </c>
      <c r="U14" s="43"/>
    </row>
    <row r="15" spans="1:21" s="30" customFormat="1" ht="14.25" customHeight="1" thickBot="1" x14ac:dyDescent="0.25">
      <c r="A15" s="43"/>
      <c r="B15" s="52" t="s">
        <v>28</v>
      </c>
      <c r="C15" s="229">
        <f t="shared" ref="C15" si="8">SUM(C13:C14)</f>
        <v>87231</v>
      </c>
      <c r="D15" s="186"/>
      <c r="E15" s="218">
        <f t="shared" ref="E15" si="9">SUM(E13:E14)</f>
        <v>98508</v>
      </c>
      <c r="F15" s="240"/>
      <c r="G15" s="53">
        <f t="shared" ref="G15:P15" si="10">SUM(G13:G14)</f>
        <v>43350</v>
      </c>
      <c r="H15" s="186"/>
      <c r="I15" s="218">
        <f t="shared" ref="I15" si="11">SUM(I13:I14)</f>
        <v>45169</v>
      </c>
      <c r="J15" s="240"/>
      <c r="K15" s="229">
        <f t="shared" ref="K15" si="12">SUM(K13:K14)</f>
        <v>8542</v>
      </c>
      <c r="L15" s="186"/>
      <c r="M15" s="218">
        <f t="shared" ref="M15" si="13">SUM(M13:M14)</f>
        <v>10443</v>
      </c>
      <c r="N15" s="240"/>
      <c r="O15" s="229">
        <f t="shared" si="10"/>
        <v>-1996</v>
      </c>
      <c r="P15" s="218">
        <f t="shared" si="10"/>
        <v>-3216</v>
      </c>
      <c r="Q15" s="240"/>
      <c r="R15" s="229">
        <f t="shared" ref="R15" si="14">SUM(R13:R14)</f>
        <v>137127</v>
      </c>
      <c r="S15" s="186"/>
      <c r="T15" s="54">
        <f t="shared" ref="T15" si="15">SUM(T13:T14)</f>
        <v>154120</v>
      </c>
      <c r="U15" s="43"/>
    </row>
    <row r="16" spans="1:21" s="30" customFormat="1" ht="11.25" x14ac:dyDescent="0.2">
      <c r="A16" s="43"/>
      <c r="B16" s="59"/>
      <c r="C16" s="231"/>
      <c r="D16" s="187"/>
      <c r="E16" s="220"/>
      <c r="F16" s="240"/>
      <c r="G16" s="99"/>
      <c r="H16" s="187"/>
      <c r="I16" s="220"/>
      <c r="J16" s="240"/>
      <c r="K16" s="231"/>
      <c r="L16" s="187"/>
      <c r="M16" s="220"/>
      <c r="N16" s="240"/>
      <c r="O16" s="231"/>
      <c r="P16" s="220"/>
      <c r="Q16" s="240"/>
      <c r="R16" s="231"/>
      <c r="S16" s="187"/>
      <c r="T16" s="100"/>
      <c r="U16" s="43"/>
    </row>
    <row r="17" spans="1:21" s="30" customFormat="1" ht="11.25" customHeight="1" x14ac:dyDescent="0.2">
      <c r="A17" s="43"/>
      <c r="B17" s="98" t="s">
        <v>108</v>
      </c>
      <c r="C17" s="228">
        <v>-37770</v>
      </c>
      <c r="D17" s="188"/>
      <c r="E17" s="217">
        <v>-44824</v>
      </c>
      <c r="F17" s="239"/>
      <c r="G17" s="26">
        <v>-6614</v>
      </c>
      <c r="H17" s="188"/>
      <c r="I17" s="217">
        <v>-8050</v>
      </c>
      <c r="J17" s="239"/>
      <c r="K17" s="228">
        <v>-4382</v>
      </c>
      <c r="L17" s="188"/>
      <c r="M17" s="217">
        <v>-4980</v>
      </c>
      <c r="N17" s="239"/>
      <c r="O17" s="228">
        <v>-3271</v>
      </c>
      <c r="P17" s="217">
        <v>-4564</v>
      </c>
      <c r="Q17" s="239"/>
      <c r="R17" s="228">
        <f>G17+C17+K17+O17</f>
        <v>-52037</v>
      </c>
      <c r="S17" s="188"/>
      <c r="T17" s="27">
        <f>I17+E17+M17+Q17</f>
        <v>-57854</v>
      </c>
      <c r="U17" s="43"/>
    </row>
    <row r="18" spans="1:21" s="30" customFormat="1" ht="14.25" customHeight="1" thickBot="1" x14ac:dyDescent="0.25">
      <c r="A18" s="43"/>
      <c r="B18" s="52" t="s">
        <v>63</v>
      </c>
      <c r="C18" s="229">
        <f t="shared" ref="C18" si="16">SUM(C15:C17)</f>
        <v>49461</v>
      </c>
      <c r="D18" s="186"/>
      <c r="E18" s="218">
        <f t="shared" ref="E18" si="17">SUM(E15:E17)</f>
        <v>53684</v>
      </c>
      <c r="F18" s="240"/>
      <c r="G18" s="53">
        <f t="shared" ref="G18:P18" si="18">SUM(G15:G17)</f>
        <v>36736</v>
      </c>
      <c r="H18" s="186"/>
      <c r="I18" s="218">
        <f t="shared" ref="I18" si="19">SUM(I15:I17)</f>
        <v>37119</v>
      </c>
      <c r="J18" s="240"/>
      <c r="K18" s="229">
        <f t="shared" ref="K18" si="20">SUM(K15:K17)</f>
        <v>4160</v>
      </c>
      <c r="L18" s="186"/>
      <c r="M18" s="218">
        <f t="shared" ref="M18" si="21">SUM(M15:M17)</f>
        <v>5463</v>
      </c>
      <c r="N18" s="240"/>
      <c r="O18" s="229">
        <f t="shared" si="18"/>
        <v>-5267</v>
      </c>
      <c r="P18" s="218">
        <f t="shared" si="18"/>
        <v>-7780</v>
      </c>
      <c r="Q18" s="240"/>
      <c r="R18" s="229">
        <f t="shared" ref="R18" si="22">SUM(R15:R17)</f>
        <v>85090</v>
      </c>
      <c r="S18" s="186"/>
      <c r="T18" s="54">
        <f t="shared" ref="T18" si="23">SUM(T15:T17)</f>
        <v>96266</v>
      </c>
      <c r="U18" s="43"/>
    </row>
    <row r="19" spans="1:21" s="94" customFormat="1" ht="11.25" x14ac:dyDescent="0.2">
      <c r="A19" s="43"/>
      <c r="B19" s="59"/>
      <c r="C19" s="231"/>
      <c r="D19" s="187"/>
      <c r="E19" s="220"/>
      <c r="F19" s="240"/>
      <c r="G19" s="99"/>
      <c r="H19" s="187"/>
      <c r="I19" s="220"/>
      <c r="J19" s="240"/>
      <c r="K19" s="231"/>
      <c r="L19" s="187"/>
      <c r="M19" s="220"/>
      <c r="N19" s="240"/>
      <c r="O19" s="231"/>
      <c r="P19" s="220"/>
      <c r="Q19" s="240"/>
      <c r="R19" s="231"/>
      <c r="S19" s="187"/>
      <c r="T19" s="100"/>
      <c r="U19" s="43"/>
    </row>
    <row r="20" spans="1:21" s="30" customFormat="1" ht="11.25" customHeight="1" x14ac:dyDescent="0.2">
      <c r="A20" s="43"/>
      <c r="B20" s="51" t="s">
        <v>29</v>
      </c>
      <c r="C20" s="230">
        <v>-22807</v>
      </c>
      <c r="D20" s="185"/>
      <c r="E20" s="219">
        <v>-23726</v>
      </c>
      <c r="F20" s="239"/>
      <c r="G20" s="35">
        <v>-5537</v>
      </c>
      <c r="H20" s="185"/>
      <c r="I20" s="219">
        <v>-6090</v>
      </c>
      <c r="J20" s="239"/>
      <c r="K20" s="230">
        <v>0</v>
      </c>
      <c r="L20" s="185"/>
      <c r="M20" s="219">
        <v>0</v>
      </c>
      <c r="N20" s="239"/>
      <c r="O20" s="230">
        <v>0</v>
      </c>
      <c r="P20" s="219">
        <v>0</v>
      </c>
      <c r="Q20" s="239"/>
      <c r="R20" s="230">
        <f>G20+C20+K20+O20</f>
        <v>-28344</v>
      </c>
      <c r="S20" s="185"/>
      <c r="T20" s="36">
        <f>I20+E20+M20+Q20</f>
        <v>-29816</v>
      </c>
      <c r="U20" s="43"/>
    </row>
    <row r="21" spans="1:21" s="30" customFormat="1" ht="14.25" customHeight="1" thickBot="1" x14ac:dyDescent="0.25">
      <c r="A21" s="43"/>
      <c r="B21" s="52" t="s">
        <v>140</v>
      </c>
      <c r="C21" s="229">
        <f t="shared" ref="C21" si="24">SUM(C18:C20)</f>
        <v>26654</v>
      </c>
      <c r="D21" s="186"/>
      <c r="E21" s="218">
        <f t="shared" ref="E21" si="25">SUM(E18:E20)</f>
        <v>29958</v>
      </c>
      <c r="F21" s="240"/>
      <c r="G21" s="53">
        <f t="shared" ref="G21:P21" si="26">SUM(G18:G20)</f>
        <v>31199</v>
      </c>
      <c r="H21" s="186"/>
      <c r="I21" s="218">
        <f t="shared" ref="I21" si="27">SUM(I18:I20)</f>
        <v>31029</v>
      </c>
      <c r="J21" s="240"/>
      <c r="K21" s="229">
        <f t="shared" ref="K21" si="28">SUM(K18:K20)</f>
        <v>4160</v>
      </c>
      <c r="L21" s="186"/>
      <c r="M21" s="218">
        <f t="shared" ref="M21" si="29">SUM(M18:M20)</f>
        <v>5463</v>
      </c>
      <c r="N21" s="240"/>
      <c r="O21" s="229">
        <f t="shared" si="26"/>
        <v>-5267</v>
      </c>
      <c r="P21" s="218">
        <f t="shared" si="26"/>
        <v>-7780</v>
      </c>
      <c r="Q21" s="240"/>
      <c r="R21" s="229">
        <f>SUM(R18:R20)</f>
        <v>56746</v>
      </c>
      <c r="S21" s="186"/>
      <c r="T21" s="54">
        <f>SUM(T18:T20)</f>
        <v>66450</v>
      </c>
      <c r="U21" s="43"/>
    </row>
    <row r="22" spans="1:21" s="30" customFormat="1" ht="14.25" customHeight="1" x14ac:dyDescent="0.2">
      <c r="A22" s="43"/>
      <c r="B22" s="51" t="s">
        <v>31</v>
      </c>
      <c r="C22" s="230"/>
      <c r="D22" s="185"/>
      <c r="E22" s="219"/>
      <c r="F22" s="239"/>
      <c r="G22" s="35"/>
      <c r="H22" s="185"/>
      <c r="I22" s="219"/>
      <c r="J22" s="239"/>
      <c r="K22" s="230"/>
      <c r="L22" s="185"/>
      <c r="M22" s="219"/>
      <c r="N22" s="239"/>
      <c r="O22" s="230"/>
      <c r="P22" s="219"/>
      <c r="Q22" s="239"/>
      <c r="R22" s="230">
        <v>-17048</v>
      </c>
      <c r="S22" s="185"/>
      <c r="T22" s="36">
        <v>-18464</v>
      </c>
      <c r="U22" s="43"/>
    </row>
    <row r="23" spans="1:21" s="30" customFormat="1" ht="14.25" customHeight="1" x14ac:dyDescent="0.2">
      <c r="A23" s="43"/>
      <c r="B23" s="24" t="s">
        <v>32</v>
      </c>
      <c r="C23" s="228"/>
      <c r="D23" s="188"/>
      <c r="E23" s="217"/>
      <c r="F23" s="239"/>
      <c r="G23" s="26"/>
      <c r="H23" s="188"/>
      <c r="I23" s="217"/>
      <c r="J23" s="239"/>
      <c r="K23" s="228"/>
      <c r="L23" s="188"/>
      <c r="M23" s="217"/>
      <c r="N23" s="239"/>
      <c r="O23" s="228"/>
      <c r="P23" s="217"/>
      <c r="Q23" s="239"/>
      <c r="R23" s="228">
        <v>-1795</v>
      </c>
      <c r="S23" s="188"/>
      <c r="T23" s="27">
        <v>-1957</v>
      </c>
      <c r="U23" s="43"/>
    </row>
    <row r="24" spans="1:21" s="30" customFormat="1" ht="14.25" customHeight="1" thickBot="1" x14ac:dyDescent="0.25">
      <c r="A24" s="43"/>
      <c r="B24" s="52" t="s">
        <v>88</v>
      </c>
      <c r="C24" s="234"/>
      <c r="D24" s="189"/>
      <c r="E24" s="221"/>
      <c r="F24" s="239"/>
      <c r="G24" s="101"/>
      <c r="H24" s="189"/>
      <c r="I24" s="221"/>
      <c r="J24" s="239"/>
      <c r="K24" s="234"/>
      <c r="L24" s="189"/>
      <c r="M24" s="221"/>
      <c r="N24" s="239"/>
      <c r="O24" s="234"/>
      <c r="P24" s="221"/>
      <c r="Q24" s="239"/>
      <c r="R24" s="229">
        <f>SUM(R21:R23)</f>
        <v>37903</v>
      </c>
      <c r="S24" s="189"/>
      <c r="T24" s="54">
        <f>SUM(T21:T23)</f>
        <v>46029</v>
      </c>
      <c r="U24" s="43"/>
    </row>
    <row r="25" spans="1:21" s="30" customFormat="1" ht="14.25" customHeight="1" x14ac:dyDescent="0.2">
      <c r="A25" s="43"/>
      <c r="B25" s="51" t="s">
        <v>89</v>
      </c>
      <c r="C25" s="230"/>
      <c r="D25" s="185"/>
      <c r="E25" s="219"/>
      <c r="F25" s="239"/>
      <c r="G25" s="35"/>
      <c r="H25" s="185"/>
      <c r="I25" s="219"/>
      <c r="J25" s="239"/>
      <c r="K25" s="230"/>
      <c r="L25" s="185"/>
      <c r="M25" s="219"/>
      <c r="N25" s="239"/>
      <c r="O25" s="230"/>
      <c r="P25" s="219"/>
      <c r="Q25" s="239"/>
      <c r="R25" s="230">
        <v>2361</v>
      </c>
      <c r="S25" s="185"/>
      <c r="T25" s="36">
        <v>1323</v>
      </c>
      <c r="U25" s="43"/>
    </row>
    <row r="26" spans="1:21" s="30" customFormat="1" ht="14.25" customHeight="1" x14ac:dyDescent="0.2">
      <c r="A26" s="43"/>
      <c r="B26" s="24" t="s">
        <v>125</v>
      </c>
      <c r="C26" s="228"/>
      <c r="D26" s="188"/>
      <c r="E26" s="217"/>
      <c r="F26" s="239"/>
      <c r="G26" s="26"/>
      <c r="H26" s="188"/>
      <c r="I26" s="217"/>
      <c r="J26" s="239"/>
      <c r="K26" s="228"/>
      <c r="L26" s="188"/>
      <c r="M26" s="217"/>
      <c r="N26" s="239"/>
      <c r="O26" s="228"/>
      <c r="P26" s="217"/>
      <c r="Q26" s="239"/>
      <c r="R26" s="228">
        <v>1365</v>
      </c>
      <c r="S26" s="188"/>
      <c r="T26" s="27">
        <v>-193</v>
      </c>
      <c r="U26" s="43"/>
    </row>
    <row r="27" spans="1:21" s="30" customFormat="1" ht="14.25" customHeight="1" thickBot="1" x14ac:dyDescent="0.25">
      <c r="A27" s="43"/>
      <c r="B27" s="52" t="s">
        <v>90</v>
      </c>
      <c r="C27" s="234"/>
      <c r="D27" s="189"/>
      <c r="E27" s="221"/>
      <c r="F27" s="239"/>
      <c r="G27" s="101"/>
      <c r="H27" s="189"/>
      <c r="I27" s="221"/>
      <c r="J27" s="239"/>
      <c r="K27" s="234"/>
      <c r="L27" s="189"/>
      <c r="M27" s="221"/>
      <c r="N27" s="239"/>
      <c r="O27" s="234"/>
      <c r="P27" s="221"/>
      <c r="Q27" s="239"/>
      <c r="R27" s="229">
        <f>SUM(R24:R26)</f>
        <v>41629</v>
      </c>
      <c r="S27" s="189"/>
      <c r="T27" s="54">
        <f>SUM(T24:T26)</f>
        <v>47159</v>
      </c>
      <c r="U27" s="43"/>
    </row>
    <row r="28" spans="1:21" s="30" customFormat="1" ht="14.25" customHeight="1" x14ac:dyDescent="0.2">
      <c r="A28" s="43"/>
      <c r="B28" s="51" t="s">
        <v>64</v>
      </c>
      <c r="C28" s="230"/>
      <c r="D28" s="185"/>
      <c r="E28" s="219"/>
      <c r="F28" s="239"/>
      <c r="G28" s="35"/>
      <c r="H28" s="185"/>
      <c r="I28" s="219"/>
      <c r="J28" s="239"/>
      <c r="K28" s="230"/>
      <c r="L28" s="185"/>
      <c r="M28" s="219"/>
      <c r="N28" s="239"/>
      <c r="O28" s="230"/>
      <c r="P28" s="219"/>
      <c r="Q28" s="239"/>
      <c r="R28" s="230">
        <v>-11680</v>
      </c>
      <c r="S28" s="185"/>
      <c r="T28" s="36">
        <v>-12061</v>
      </c>
      <c r="U28" s="43"/>
    </row>
    <row r="29" spans="1:21" s="9" customFormat="1" ht="12" thickBot="1" x14ac:dyDescent="0.25">
      <c r="A29" s="97"/>
      <c r="B29" s="57" t="s">
        <v>20</v>
      </c>
      <c r="C29" s="232"/>
      <c r="D29" s="193"/>
      <c r="E29" s="222"/>
      <c r="F29" s="241"/>
      <c r="G29" s="37"/>
      <c r="H29" s="193"/>
      <c r="I29" s="222"/>
      <c r="J29" s="241"/>
      <c r="K29" s="232"/>
      <c r="L29" s="193"/>
      <c r="M29" s="222"/>
      <c r="N29" s="241"/>
      <c r="O29" s="232"/>
      <c r="P29" s="222"/>
      <c r="Q29" s="241"/>
      <c r="R29" s="232">
        <f>SUM(R27:R28)</f>
        <v>29949</v>
      </c>
      <c r="S29" s="193"/>
      <c r="T29" s="38">
        <f>SUM(T27:T28)</f>
        <v>35098</v>
      </c>
    </row>
    <row r="30" spans="1:21" s="30" customFormat="1" ht="11.25" x14ac:dyDescent="0.2">
      <c r="A30" s="43"/>
      <c r="B30" s="43"/>
      <c r="C30" s="235"/>
      <c r="D30" s="103"/>
      <c r="E30" s="223"/>
      <c r="F30" s="114"/>
      <c r="G30" s="103"/>
      <c r="H30" s="103"/>
      <c r="I30" s="224"/>
      <c r="J30" s="113"/>
      <c r="K30" s="233"/>
      <c r="L30" s="104"/>
      <c r="M30" s="223"/>
      <c r="N30" s="114"/>
      <c r="O30" s="233"/>
      <c r="P30" s="223"/>
      <c r="Q30" s="114"/>
      <c r="R30" s="233"/>
      <c r="S30" s="104"/>
      <c r="T30" s="104"/>
      <c r="U30" s="43"/>
    </row>
    <row r="31" spans="1:21" s="30" customFormat="1" ht="15" customHeight="1" x14ac:dyDescent="0.2">
      <c r="B31" s="94"/>
      <c r="C31" s="113"/>
      <c r="D31" s="113"/>
      <c r="E31" s="114"/>
      <c r="F31" s="114"/>
      <c r="G31" s="113"/>
      <c r="H31" s="113"/>
      <c r="I31" s="113"/>
      <c r="J31" s="113"/>
      <c r="K31" s="114"/>
      <c r="L31" s="114"/>
      <c r="M31" s="114"/>
      <c r="N31" s="114"/>
      <c r="O31" s="114"/>
      <c r="P31" s="114"/>
      <c r="Q31" s="114"/>
      <c r="R31" s="114"/>
      <c r="S31" s="114"/>
      <c r="T31" s="114"/>
    </row>
    <row r="32" spans="1:21" s="30" customFormat="1" ht="11.25" x14ac:dyDescent="0.2">
      <c r="F32" s="94"/>
      <c r="J32" s="94"/>
      <c r="N32" s="94"/>
      <c r="Q32" s="94"/>
    </row>
    <row r="33" spans="2:21" x14ac:dyDescent="0.2">
      <c r="B33" s="5"/>
      <c r="C33" s="5"/>
      <c r="D33" s="5"/>
      <c r="E33" s="5"/>
      <c r="F33" s="242"/>
      <c r="G33" s="5"/>
      <c r="H33" s="5"/>
      <c r="I33" s="5"/>
      <c r="J33" s="242"/>
      <c r="K33" s="5"/>
      <c r="L33" s="5"/>
      <c r="M33" s="5"/>
      <c r="N33" s="242"/>
      <c r="O33" s="5"/>
      <c r="P33" s="5"/>
      <c r="Q33" s="242"/>
      <c r="R33" s="5"/>
      <c r="S33" s="5"/>
      <c r="T33" s="5"/>
      <c r="U33" s="5"/>
    </row>
    <row r="34" spans="2:21" x14ac:dyDescent="0.2">
      <c r="B34" s="5"/>
      <c r="C34" s="5"/>
      <c r="D34" s="5"/>
      <c r="E34" s="5"/>
      <c r="F34" s="242"/>
      <c r="G34" s="5"/>
      <c r="H34" s="5"/>
      <c r="I34" s="5"/>
      <c r="J34" s="242"/>
      <c r="K34" s="5"/>
      <c r="L34" s="5"/>
      <c r="M34" s="5"/>
      <c r="N34" s="242"/>
      <c r="O34" s="5"/>
      <c r="P34" s="5"/>
      <c r="Q34" s="242"/>
      <c r="R34" s="5"/>
      <c r="S34" s="5"/>
      <c r="T34" s="5"/>
      <c r="U34" s="5"/>
    </row>
    <row r="35" spans="2:21" x14ac:dyDescent="0.2">
      <c r="B35" s="5"/>
      <c r="C35" s="5"/>
      <c r="D35" s="5"/>
      <c r="E35" s="5"/>
      <c r="F35" s="242"/>
      <c r="G35" s="5"/>
      <c r="H35" s="5"/>
      <c r="I35" s="5"/>
      <c r="J35" s="242"/>
      <c r="K35" s="5"/>
      <c r="L35" s="5"/>
      <c r="M35" s="5"/>
      <c r="N35" s="242"/>
      <c r="O35" s="5"/>
      <c r="P35" s="5"/>
      <c r="Q35" s="242"/>
      <c r="R35" s="5"/>
      <c r="S35" s="5"/>
      <c r="T35" s="5"/>
      <c r="U35" s="5"/>
    </row>
    <row r="36" spans="2:21" x14ac:dyDescent="0.2">
      <c r="B36" s="5"/>
      <c r="C36" s="5"/>
      <c r="D36" s="5"/>
      <c r="E36" s="5"/>
      <c r="F36" s="242"/>
      <c r="G36" s="5"/>
      <c r="H36" s="5"/>
      <c r="I36" s="5"/>
      <c r="J36" s="242"/>
      <c r="K36" s="5"/>
      <c r="L36" s="5"/>
      <c r="M36" s="5"/>
      <c r="N36" s="242"/>
      <c r="O36" s="5"/>
      <c r="P36" s="5"/>
      <c r="Q36" s="242"/>
      <c r="R36" s="5"/>
      <c r="S36" s="5"/>
      <c r="T36" s="5"/>
      <c r="U36" s="5"/>
    </row>
    <row r="37" spans="2:21" x14ac:dyDescent="0.2">
      <c r="B37" s="5"/>
      <c r="C37" s="5"/>
      <c r="D37" s="5"/>
      <c r="E37" s="5"/>
      <c r="F37" s="242"/>
      <c r="G37" s="5"/>
      <c r="H37" s="5"/>
      <c r="I37" s="5"/>
      <c r="J37" s="242"/>
      <c r="K37" s="5"/>
      <c r="L37" s="5"/>
      <c r="M37" s="5"/>
      <c r="N37" s="242"/>
      <c r="O37" s="5"/>
      <c r="P37" s="5"/>
      <c r="Q37" s="242"/>
      <c r="R37" s="5"/>
      <c r="S37" s="5"/>
      <c r="T37" s="5"/>
      <c r="U37" s="5"/>
    </row>
    <row r="38" spans="2:21" x14ac:dyDescent="0.2">
      <c r="B38" s="5"/>
      <c r="C38" s="5"/>
      <c r="D38" s="5"/>
      <c r="E38" s="5"/>
      <c r="F38" s="242"/>
      <c r="G38" s="5"/>
      <c r="H38" s="5"/>
      <c r="I38" s="5"/>
      <c r="J38" s="242"/>
      <c r="K38" s="5"/>
      <c r="L38" s="5"/>
      <c r="M38" s="5"/>
      <c r="N38" s="242"/>
      <c r="O38" s="5"/>
      <c r="P38" s="5"/>
      <c r="Q38" s="242"/>
      <c r="R38" s="5"/>
      <c r="S38" s="5"/>
      <c r="T38" s="5"/>
      <c r="U38" s="5"/>
    </row>
    <row r="39" spans="2:21" x14ac:dyDescent="0.2">
      <c r="B39" s="5"/>
      <c r="C39" s="5"/>
      <c r="D39" s="5"/>
      <c r="E39" s="5"/>
      <c r="F39" s="242"/>
      <c r="G39" s="5"/>
      <c r="H39" s="5"/>
      <c r="I39" s="5"/>
      <c r="J39" s="242"/>
      <c r="K39" s="5"/>
      <c r="L39" s="5"/>
      <c r="M39" s="5"/>
      <c r="N39" s="242"/>
      <c r="O39" s="5"/>
      <c r="P39" s="5"/>
      <c r="Q39" s="242"/>
      <c r="R39" s="5"/>
      <c r="S39" s="5"/>
      <c r="T39" s="5"/>
      <c r="U39" s="5"/>
    </row>
    <row r="40" spans="2:21" x14ac:dyDescent="0.2">
      <c r="B40" s="5"/>
      <c r="C40" s="5"/>
      <c r="D40" s="5"/>
      <c r="E40" s="5"/>
      <c r="F40" s="242"/>
      <c r="G40" s="5"/>
      <c r="H40" s="5"/>
      <c r="I40" s="5"/>
      <c r="J40" s="242"/>
      <c r="K40" s="5"/>
      <c r="L40" s="5"/>
      <c r="M40" s="5"/>
      <c r="N40" s="242"/>
      <c r="O40" s="5"/>
      <c r="P40" s="5"/>
      <c r="Q40" s="242"/>
      <c r="R40" s="5"/>
      <c r="S40" s="5"/>
      <c r="T40" s="5"/>
      <c r="U40" s="5"/>
    </row>
    <row r="41" spans="2:21" x14ac:dyDescent="0.2">
      <c r="B41" s="5"/>
      <c r="C41" s="5"/>
      <c r="D41" s="5"/>
      <c r="E41" s="5"/>
      <c r="F41" s="242"/>
      <c r="G41" s="5"/>
      <c r="H41" s="5"/>
      <c r="I41" s="5"/>
      <c r="J41" s="242"/>
      <c r="K41" s="5"/>
      <c r="L41" s="5"/>
      <c r="M41" s="5"/>
      <c r="N41" s="242"/>
      <c r="O41" s="5"/>
      <c r="P41" s="5"/>
      <c r="Q41" s="242"/>
      <c r="R41" s="5"/>
      <c r="S41" s="5"/>
      <c r="T41" s="5"/>
      <c r="U41" s="5"/>
    </row>
    <row r="42" spans="2:21" x14ac:dyDescent="0.2">
      <c r="B42" s="5"/>
      <c r="C42" s="5"/>
      <c r="D42" s="5"/>
      <c r="E42" s="5"/>
      <c r="F42" s="242"/>
      <c r="G42" s="5"/>
      <c r="H42" s="5"/>
      <c r="I42" s="5"/>
      <c r="J42" s="242"/>
      <c r="K42" s="5"/>
      <c r="L42" s="5"/>
      <c r="M42" s="5"/>
      <c r="N42" s="242"/>
      <c r="O42" s="5"/>
      <c r="P42" s="5"/>
      <c r="Q42" s="242"/>
      <c r="R42" s="5"/>
      <c r="S42" s="5"/>
      <c r="T42" s="5"/>
      <c r="U42" s="5"/>
    </row>
    <row r="43" spans="2:21" x14ac:dyDescent="0.2">
      <c r="B43" s="5"/>
      <c r="C43" s="5"/>
      <c r="D43" s="5"/>
      <c r="E43" s="5"/>
      <c r="F43" s="242"/>
      <c r="G43" s="5"/>
      <c r="H43" s="5"/>
      <c r="I43" s="5"/>
      <c r="J43" s="242"/>
      <c r="K43" s="5"/>
      <c r="L43" s="5"/>
      <c r="M43" s="5"/>
      <c r="N43" s="242"/>
      <c r="O43" s="5"/>
      <c r="P43" s="5"/>
      <c r="Q43" s="242"/>
      <c r="R43" s="5"/>
      <c r="S43" s="5"/>
      <c r="T43" s="5"/>
      <c r="U43" s="5"/>
    </row>
    <row r="44" spans="2:21" x14ac:dyDescent="0.2">
      <c r="B44" s="5"/>
      <c r="C44" s="5"/>
      <c r="D44" s="5"/>
      <c r="E44" s="5"/>
      <c r="F44" s="242"/>
      <c r="G44" s="5"/>
      <c r="H44" s="5"/>
      <c r="I44" s="5"/>
      <c r="J44" s="242"/>
      <c r="K44" s="5"/>
      <c r="L44" s="5"/>
      <c r="M44" s="5"/>
      <c r="N44" s="242"/>
      <c r="O44" s="5"/>
      <c r="P44" s="5"/>
      <c r="Q44" s="242"/>
      <c r="R44" s="5"/>
      <c r="S44" s="5"/>
      <c r="T44" s="5"/>
      <c r="U44" s="5"/>
    </row>
    <row r="45" spans="2:21" x14ac:dyDescent="0.2">
      <c r="B45" s="5"/>
      <c r="C45" s="5"/>
      <c r="D45" s="5"/>
      <c r="E45" s="5"/>
      <c r="F45" s="242"/>
      <c r="G45" s="5"/>
      <c r="H45" s="5"/>
      <c r="I45" s="5"/>
      <c r="J45" s="242"/>
      <c r="K45" s="5"/>
      <c r="L45" s="5"/>
      <c r="M45" s="5"/>
      <c r="N45" s="242"/>
      <c r="O45" s="5"/>
      <c r="P45" s="5"/>
      <c r="Q45" s="242"/>
      <c r="R45" s="5"/>
      <c r="S45" s="5"/>
      <c r="T45" s="5"/>
      <c r="U45" s="5"/>
    </row>
  </sheetData>
  <mergeCells count="5">
    <mergeCell ref="G4:I4"/>
    <mergeCell ref="C4:E4"/>
    <mergeCell ref="K4:M4"/>
    <mergeCell ref="O4:P4"/>
    <mergeCell ref="R4:T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 xml:space="preserve">&amp;L© 2018 Software AG. All rights reserved.
&amp;CPage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N37"/>
  <sheetViews>
    <sheetView showGridLines="0" zoomScaleNormal="100" workbookViewId="0"/>
  </sheetViews>
  <sheetFormatPr baseColWidth="10" defaultColWidth="9.140625" defaultRowHeight="14.25" x14ac:dyDescent="0.2"/>
  <cols>
    <col min="1" max="1" width="4" style="2" customWidth="1"/>
    <col min="2" max="2" width="32.28515625" style="2" customWidth="1"/>
    <col min="3" max="5" width="10.42578125" style="2" customWidth="1"/>
    <col min="6" max="6" width="2.7109375" style="107" customWidth="1"/>
    <col min="7" max="9" width="10.42578125" style="2" customWidth="1"/>
    <col min="10" max="10" width="2.7109375" style="107" customWidth="1"/>
    <col min="11" max="13" width="10.42578125" style="2" customWidth="1"/>
    <col min="14" max="14" width="2.7109375" style="2" customWidth="1"/>
    <col min="15" max="16384" width="9.140625" style="2"/>
  </cols>
  <sheetData>
    <row r="1" spans="1:14" s="45" customFormat="1" ht="15" customHeight="1" x14ac:dyDescent="0.25">
      <c r="A1" s="110"/>
      <c r="B1" s="287" t="s">
        <v>181</v>
      </c>
      <c r="C1" s="287"/>
      <c r="D1" s="287"/>
      <c r="E1" s="287"/>
      <c r="F1" s="287"/>
      <c r="G1" s="287"/>
      <c r="H1" s="182"/>
      <c r="I1" s="111"/>
      <c r="J1" s="111"/>
      <c r="K1" s="111"/>
      <c r="L1" s="111"/>
      <c r="M1" s="111"/>
      <c r="N1" s="110"/>
    </row>
    <row r="2" spans="1:14" ht="15" customHeight="1" x14ac:dyDescent="0.2">
      <c r="A2" s="107"/>
      <c r="B2" s="106" t="s">
        <v>113</v>
      </c>
      <c r="C2" s="109"/>
      <c r="D2" s="109"/>
      <c r="E2" s="109"/>
      <c r="F2" s="109"/>
      <c r="G2" s="109"/>
      <c r="H2" s="109"/>
      <c r="I2" s="108"/>
      <c r="J2" s="108"/>
      <c r="K2" s="108"/>
      <c r="L2" s="108"/>
      <c r="M2" s="108"/>
      <c r="N2" s="107"/>
    </row>
    <row r="3" spans="1:14" ht="15" customHeight="1" x14ac:dyDescent="0.2">
      <c r="A3" s="39"/>
      <c r="B3" s="47"/>
      <c r="C3" s="225"/>
      <c r="D3" s="41"/>
      <c r="E3" s="214"/>
      <c r="F3" s="236"/>
      <c r="G3" s="225"/>
      <c r="H3" s="41"/>
      <c r="I3" s="214"/>
      <c r="J3" s="236"/>
      <c r="K3" s="225"/>
      <c r="L3" s="41"/>
      <c r="M3" s="41"/>
      <c r="N3" s="39"/>
    </row>
    <row r="4" spans="1:14" s="30" customFormat="1" ht="15" customHeight="1" thickBot="1" x14ac:dyDescent="0.25">
      <c r="A4" s="43"/>
      <c r="B4" s="71" t="s">
        <v>115</v>
      </c>
      <c r="C4" s="283" t="s">
        <v>180</v>
      </c>
      <c r="D4" s="283"/>
      <c r="E4" s="284"/>
      <c r="F4" s="243"/>
      <c r="G4" s="285" t="s">
        <v>179</v>
      </c>
      <c r="H4" s="288"/>
      <c r="I4" s="286"/>
      <c r="J4" s="237"/>
      <c r="K4" s="282" t="s">
        <v>177</v>
      </c>
      <c r="L4" s="282"/>
      <c r="M4" s="282"/>
      <c r="N4" s="43"/>
    </row>
    <row r="5" spans="1:14" s="30" customFormat="1" ht="14.25" customHeight="1" x14ac:dyDescent="0.2">
      <c r="A5" s="43"/>
      <c r="B5" s="115"/>
      <c r="C5" s="184" t="s">
        <v>155</v>
      </c>
      <c r="D5" s="244" t="s">
        <v>155</v>
      </c>
      <c r="E5" s="215" t="s">
        <v>154</v>
      </c>
      <c r="F5" s="238"/>
      <c r="G5" s="184" t="s">
        <v>155</v>
      </c>
      <c r="H5" s="244" t="s">
        <v>155</v>
      </c>
      <c r="I5" s="215" t="s">
        <v>154</v>
      </c>
      <c r="J5" s="238"/>
      <c r="K5" s="184" t="s">
        <v>155</v>
      </c>
      <c r="L5" s="244" t="s">
        <v>155</v>
      </c>
      <c r="M5" s="215" t="s">
        <v>154</v>
      </c>
      <c r="N5" s="43"/>
    </row>
    <row r="6" spans="1:14" s="30" customFormat="1" ht="21.75" x14ac:dyDescent="0.2">
      <c r="A6" s="43"/>
      <c r="B6" s="190"/>
      <c r="C6" s="227" t="s">
        <v>147</v>
      </c>
      <c r="D6" s="245" t="s">
        <v>148</v>
      </c>
      <c r="E6" s="216" t="s">
        <v>147</v>
      </c>
      <c r="F6" s="238"/>
      <c r="G6" s="227" t="s">
        <v>147</v>
      </c>
      <c r="H6" s="245" t="s">
        <v>148</v>
      </c>
      <c r="I6" s="216" t="s">
        <v>147</v>
      </c>
      <c r="J6" s="238"/>
      <c r="K6" s="227" t="s">
        <v>147</v>
      </c>
      <c r="L6" s="245" t="s">
        <v>148</v>
      </c>
      <c r="M6" s="192" t="s">
        <v>147</v>
      </c>
      <c r="N6" s="43"/>
    </row>
    <row r="7" spans="1:14" s="30" customFormat="1" ht="14.25" customHeight="1" x14ac:dyDescent="0.2">
      <c r="A7" s="43"/>
      <c r="B7" s="24" t="s">
        <v>24</v>
      </c>
      <c r="C7" s="228">
        <v>1787</v>
      </c>
      <c r="D7" s="246">
        <v>1825</v>
      </c>
      <c r="E7" s="217">
        <v>656</v>
      </c>
      <c r="F7" s="239"/>
      <c r="G7" s="228">
        <f>+K7-C7</f>
        <v>23411</v>
      </c>
      <c r="H7" s="246">
        <f t="shared" ref="H7:I9" si="0">+L7-D7</f>
        <v>25927</v>
      </c>
      <c r="I7" s="217">
        <f t="shared" si="0"/>
        <v>36417</v>
      </c>
      <c r="J7" s="239"/>
      <c r="K7" s="228">
        <v>25198</v>
      </c>
      <c r="L7" s="246">
        <v>27752</v>
      </c>
      <c r="M7" s="217">
        <v>37073</v>
      </c>
      <c r="N7" s="43"/>
    </row>
    <row r="8" spans="1:14" s="30" customFormat="1" ht="14.25" customHeight="1" x14ac:dyDescent="0.2">
      <c r="A8" s="43"/>
      <c r="B8" s="24" t="s">
        <v>25</v>
      </c>
      <c r="C8" s="228">
        <v>824</v>
      </c>
      <c r="D8" s="246">
        <v>841</v>
      </c>
      <c r="E8" s="217">
        <v>431</v>
      </c>
      <c r="F8" s="239"/>
      <c r="G8" s="228">
        <f t="shared" ref="G8:G9" si="1">+K8-C8</f>
        <v>65979</v>
      </c>
      <c r="H8" s="246">
        <f t="shared" si="0"/>
        <v>71407</v>
      </c>
      <c r="I8" s="217">
        <f t="shared" si="0"/>
        <v>66479</v>
      </c>
      <c r="J8" s="239"/>
      <c r="K8" s="228">
        <v>66803</v>
      </c>
      <c r="L8" s="246">
        <v>72248</v>
      </c>
      <c r="M8" s="217">
        <v>66910</v>
      </c>
      <c r="N8" s="43"/>
    </row>
    <row r="9" spans="1:14" s="30" customFormat="1" ht="14.25" customHeight="1" x14ac:dyDescent="0.2">
      <c r="A9" s="43"/>
      <c r="B9" s="251" t="s">
        <v>168</v>
      </c>
      <c r="C9" s="253">
        <v>3750</v>
      </c>
      <c r="D9" s="246">
        <v>3980</v>
      </c>
      <c r="E9" s="217">
        <v>1872</v>
      </c>
      <c r="F9" s="239"/>
      <c r="G9" s="228">
        <f t="shared" si="1"/>
        <v>0</v>
      </c>
      <c r="H9" s="246">
        <f t="shared" si="0"/>
        <v>0</v>
      </c>
      <c r="I9" s="217">
        <f t="shared" si="0"/>
        <v>0</v>
      </c>
      <c r="J9" s="239"/>
      <c r="K9" s="253">
        <v>3750</v>
      </c>
      <c r="L9" s="246">
        <v>3980</v>
      </c>
      <c r="M9" s="217">
        <v>1872</v>
      </c>
      <c r="N9" s="43"/>
    </row>
    <row r="10" spans="1:14" s="30" customFormat="1" ht="14.25" customHeight="1" thickBot="1" x14ac:dyDescent="0.25">
      <c r="A10" s="43"/>
      <c r="B10" s="52" t="s">
        <v>16</v>
      </c>
      <c r="C10" s="229">
        <f t="shared" ref="C10:E10" si="2">SUM(C7:C9)</f>
        <v>6361</v>
      </c>
      <c r="D10" s="247">
        <f t="shared" si="2"/>
        <v>6646</v>
      </c>
      <c r="E10" s="218">
        <f t="shared" si="2"/>
        <v>2959</v>
      </c>
      <c r="F10" s="240"/>
      <c r="G10" s="229">
        <f t="shared" ref="G10:I10" si="3">SUM(G7:G9)</f>
        <v>89390</v>
      </c>
      <c r="H10" s="247">
        <f t="shared" si="3"/>
        <v>97334</v>
      </c>
      <c r="I10" s="218">
        <f t="shared" si="3"/>
        <v>102896</v>
      </c>
      <c r="J10" s="240"/>
      <c r="K10" s="229">
        <f t="shared" ref="K10:M10" si="4">SUM(K7:K9)</f>
        <v>95751</v>
      </c>
      <c r="L10" s="247">
        <f t="shared" si="4"/>
        <v>103980</v>
      </c>
      <c r="M10" s="218">
        <f t="shared" si="4"/>
        <v>105855</v>
      </c>
      <c r="N10" s="43"/>
    </row>
    <row r="11" spans="1:14" s="30" customFormat="1" ht="14.25" customHeight="1" x14ac:dyDescent="0.2">
      <c r="A11" s="43"/>
      <c r="B11" s="51" t="s">
        <v>17</v>
      </c>
      <c r="C11" s="230">
        <v>0</v>
      </c>
      <c r="D11" s="248">
        <v>0</v>
      </c>
      <c r="E11" s="219">
        <v>0</v>
      </c>
      <c r="F11" s="239"/>
      <c r="G11" s="230">
        <f t="shared" ref="G11:G12" si="5">+K11-C11</f>
        <v>0</v>
      </c>
      <c r="H11" s="248">
        <f t="shared" ref="H11:H12" si="6">+L11-D11</f>
        <v>0</v>
      </c>
      <c r="I11" s="219">
        <f t="shared" ref="I11:I12" si="7">+M11-E11</f>
        <v>0</v>
      </c>
      <c r="J11" s="239"/>
      <c r="K11" s="230">
        <v>0</v>
      </c>
      <c r="L11" s="248">
        <v>0</v>
      </c>
      <c r="M11" s="219">
        <v>0</v>
      </c>
      <c r="N11" s="43"/>
    </row>
    <row r="12" spans="1:14" s="30" customFormat="1" ht="14.25" customHeight="1" x14ac:dyDescent="0.2">
      <c r="A12" s="43"/>
      <c r="B12" s="24" t="s">
        <v>18</v>
      </c>
      <c r="C12" s="228">
        <v>0</v>
      </c>
      <c r="D12" s="246">
        <v>0</v>
      </c>
      <c r="E12" s="217">
        <v>0</v>
      </c>
      <c r="F12" s="239"/>
      <c r="G12" s="228">
        <f t="shared" si="5"/>
        <v>40</v>
      </c>
      <c r="H12" s="246">
        <f t="shared" si="6"/>
        <v>46</v>
      </c>
      <c r="I12" s="217">
        <f t="shared" si="7"/>
        <v>14</v>
      </c>
      <c r="J12" s="239"/>
      <c r="K12" s="228">
        <v>40</v>
      </c>
      <c r="L12" s="246">
        <v>46</v>
      </c>
      <c r="M12" s="217">
        <v>14</v>
      </c>
      <c r="N12" s="43"/>
    </row>
    <row r="13" spans="1:14" s="30" customFormat="1" ht="14.25" customHeight="1" thickBot="1" x14ac:dyDescent="0.25">
      <c r="A13" s="43"/>
      <c r="B13" s="52" t="s">
        <v>26</v>
      </c>
      <c r="C13" s="229">
        <f t="shared" ref="C13" si="8">SUM(C10:C12)</f>
        <v>6361</v>
      </c>
      <c r="D13" s="247">
        <f t="shared" ref="D13:E13" si="9">SUM(D10:D12)</f>
        <v>6646</v>
      </c>
      <c r="E13" s="218">
        <f t="shared" si="9"/>
        <v>2959</v>
      </c>
      <c r="F13" s="240"/>
      <c r="G13" s="229">
        <f t="shared" ref="G13" si="10">SUM(G10:G12)</f>
        <v>89430</v>
      </c>
      <c r="H13" s="247">
        <f t="shared" ref="H13:I13" si="11">SUM(H10:H12)</f>
        <v>97380</v>
      </c>
      <c r="I13" s="218">
        <f t="shared" si="11"/>
        <v>102910</v>
      </c>
      <c r="J13" s="240"/>
      <c r="K13" s="229">
        <f t="shared" ref="K13:M13" si="12">SUM(K10:K12)</f>
        <v>95791</v>
      </c>
      <c r="L13" s="247">
        <f t="shared" si="12"/>
        <v>104026</v>
      </c>
      <c r="M13" s="218">
        <f t="shared" si="12"/>
        <v>105869</v>
      </c>
      <c r="N13" s="43"/>
    </row>
    <row r="14" spans="1:14" s="30" customFormat="1" ht="14.25" customHeight="1" x14ac:dyDescent="0.2">
      <c r="A14" s="43"/>
      <c r="B14" s="51" t="s">
        <v>62</v>
      </c>
      <c r="C14" s="185"/>
      <c r="D14" s="185"/>
      <c r="E14" s="219"/>
      <c r="F14" s="239"/>
      <c r="G14" s="185"/>
      <c r="H14" s="185"/>
      <c r="I14" s="219"/>
      <c r="J14" s="239"/>
      <c r="K14" s="230">
        <v>-8560</v>
      </c>
      <c r="L14" s="185"/>
      <c r="M14" s="219">
        <v>-7361</v>
      </c>
      <c r="N14" s="43"/>
    </row>
    <row r="15" spans="1:14" s="30" customFormat="1" ht="14.25" customHeight="1" thickBot="1" x14ac:dyDescent="0.25">
      <c r="A15" s="43"/>
      <c r="B15" s="52" t="s">
        <v>28</v>
      </c>
      <c r="C15" s="186"/>
      <c r="D15" s="186"/>
      <c r="E15" s="218"/>
      <c r="F15" s="240"/>
      <c r="G15" s="186"/>
      <c r="H15" s="186"/>
      <c r="I15" s="218"/>
      <c r="J15" s="240"/>
      <c r="K15" s="229">
        <f t="shared" ref="K15" si="13">SUM(K13:K14)</f>
        <v>87231</v>
      </c>
      <c r="L15" s="186"/>
      <c r="M15" s="218">
        <f t="shared" ref="M15" si="14">SUM(M13:M14)</f>
        <v>98508</v>
      </c>
      <c r="N15" s="43"/>
    </row>
    <row r="16" spans="1:14" s="30" customFormat="1" ht="11.25" x14ac:dyDescent="0.2">
      <c r="A16" s="43"/>
      <c r="B16" s="59"/>
      <c r="C16" s="187"/>
      <c r="D16" s="187"/>
      <c r="E16" s="220"/>
      <c r="F16" s="240"/>
      <c r="G16" s="187"/>
      <c r="H16" s="187"/>
      <c r="I16" s="220"/>
      <c r="J16" s="240"/>
      <c r="K16" s="231"/>
      <c r="L16" s="187"/>
      <c r="M16" s="220"/>
      <c r="N16" s="43"/>
    </row>
    <row r="17" spans="1:14" s="30" customFormat="1" ht="11.25" customHeight="1" x14ac:dyDescent="0.2">
      <c r="A17" s="43"/>
      <c r="B17" s="98" t="s">
        <v>108</v>
      </c>
      <c r="C17" s="188"/>
      <c r="D17" s="188"/>
      <c r="E17" s="217"/>
      <c r="F17" s="239"/>
      <c r="G17" s="188"/>
      <c r="H17" s="188"/>
      <c r="I17" s="217"/>
      <c r="J17" s="239"/>
      <c r="K17" s="228">
        <v>-37770</v>
      </c>
      <c r="L17" s="188"/>
      <c r="M17" s="217">
        <v>-44824</v>
      </c>
      <c r="N17" s="43"/>
    </row>
    <row r="18" spans="1:14" s="30" customFormat="1" ht="14.25" customHeight="1" thickBot="1" x14ac:dyDescent="0.25">
      <c r="A18" s="43"/>
      <c r="B18" s="52" t="s">
        <v>63</v>
      </c>
      <c r="C18" s="186"/>
      <c r="D18" s="186"/>
      <c r="E18" s="218"/>
      <c r="F18" s="240"/>
      <c r="G18" s="186"/>
      <c r="H18" s="186"/>
      <c r="I18" s="218"/>
      <c r="J18" s="240"/>
      <c r="K18" s="229">
        <f t="shared" ref="K18" si="15">SUM(K15:K17)</f>
        <v>49461</v>
      </c>
      <c r="L18" s="186"/>
      <c r="M18" s="218">
        <f t="shared" ref="M18" si="16">SUM(M15:M17)</f>
        <v>53684</v>
      </c>
      <c r="N18" s="43"/>
    </row>
    <row r="19" spans="1:14" s="94" customFormat="1" ht="11.25" x14ac:dyDescent="0.2">
      <c r="A19" s="43"/>
      <c r="B19" s="59"/>
      <c r="C19" s="187"/>
      <c r="D19" s="187"/>
      <c r="E19" s="220"/>
      <c r="F19" s="240"/>
      <c r="G19" s="187"/>
      <c r="H19" s="187"/>
      <c r="I19" s="220"/>
      <c r="J19" s="240"/>
      <c r="K19" s="231"/>
      <c r="L19" s="187"/>
      <c r="M19" s="220"/>
      <c r="N19" s="43"/>
    </row>
    <row r="20" spans="1:14" s="30" customFormat="1" ht="11.25" customHeight="1" x14ac:dyDescent="0.2">
      <c r="A20" s="43"/>
      <c r="B20" s="51" t="s">
        <v>29</v>
      </c>
      <c r="C20" s="185"/>
      <c r="D20" s="185"/>
      <c r="E20" s="219"/>
      <c r="F20" s="239"/>
      <c r="G20" s="185"/>
      <c r="H20" s="185"/>
      <c r="I20" s="219"/>
      <c r="J20" s="239"/>
      <c r="K20" s="230">
        <v>-22807</v>
      </c>
      <c r="L20" s="185"/>
      <c r="M20" s="219">
        <v>-23726</v>
      </c>
      <c r="N20" s="43"/>
    </row>
    <row r="21" spans="1:14" s="30" customFormat="1" ht="14.25" customHeight="1" thickBot="1" x14ac:dyDescent="0.25">
      <c r="A21" s="43"/>
      <c r="B21" s="52" t="s">
        <v>140</v>
      </c>
      <c r="C21" s="186"/>
      <c r="D21" s="186"/>
      <c r="E21" s="218"/>
      <c r="F21" s="240"/>
      <c r="G21" s="186"/>
      <c r="H21" s="186"/>
      <c r="I21" s="218"/>
      <c r="J21" s="240"/>
      <c r="K21" s="229">
        <f t="shared" ref="K21" si="17">SUM(K18:K20)</f>
        <v>26654</v>
      </c>
      <c r="L21" s="186"/>
      <c r="M21" s="218">
        <f t="shared" ref="M21" si="18">SUM(M18:M20)</f>
        <v>29958</v>
      </c>
      <c r="N21" s="43"/>
    </row>
    <row r="22" spans="1:14" s="30" customFormat="1" ht="11.25" x14ac:dyDescent="0.2">
      <c r="A22" s="43"/>
      <c r="B22" s="43"/>
      <c r="C22" s="235"/>
      <c r="D22" s="103"/>
      <c r="E22" s="223"/>
      <c r="F22" s="114"/>
      <c r="G22" s="233"/>
      <c r="H22" s="104"/>
      <c r="I22" s="223"/>
      <c r="J22" s="114"/>
      <c r="K22" s="233"/>
      <c r="L22" s="104"/>
      <c r="M22" s="104"/>
      <c r="N22" s="43"/>
    </row>
    <row r="23" spans="1:14" s="30" customFormat="1" ht="11.25" x14ac:dyDescent="0.2">
      <c r="B23" s="94"/>
      <c r="C23" s="113"/>
      <c r="D23" s="113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4" s="30" customFormat="1" ht="11.25" x14ac:dyDescent="0.2">
      <c r="F24" s="94"/>
      <c r="J24" s="94"/>
    </row>
    <row r="25" spans="1:14" x14ac:dyDescent="0.2">
      <c r="B25" s="5"/>
      <c r="C25" s="5"/>
      <c r="D25" s="5"/>
      <c r="E25" s="5"/>
      <c r="F25" s="242"/>
      <c r="G25" s="5"/>
      <c r="H25" s="5"/>
      <c r="I25" s="5"/>
      <c r="J25" s="242"/>
      <c r="K25" s="5"/>
      <c r="L25" s="5"/>
      <c r="M25" s="5"/>
      <c r="N25" s="5"/>
    </row>
    <row r="26" spans="1:14" x14ac:dyDescent="0.2">
      <c r="B26" s="5"/>
      <c r="C26" s="5"/>
      <c r="D26" s="5"/>
      <c r="E26" s="5"/>
      <c r="F26" s="242"/>
      <c r="G26" s="5"/>
      <c r="H26" s="5"/>
      <c r="I26" s="5"/>
      <c r="J26" s="242"/>
      <c r="K26" s="5"/>
      <c r="L26" s="5"/>
      <c r="M26" s="5"/>
      <c r="N26" s="5"/>
    </row>
    <row r="27" spans="1:14" x14ac:dyDescent="0.2">
      <c r="B27" s="5"/>
      <c r="C27" s="5"/>
      <c r="D27" s="5"/>
      <c r="E27" s="5"/>
      <c r="F27" s="242"/>
      <c r="G27" s="5"/>
      <c r="H27" s="5"/>
      <c r="I27" s="5"/>
      <c r="J27" s="242"/>
      <c r="K27" s="5"/>
      <c r="L27" s="5"/>
      <c r="M27" s="5"/>
      <c r="N27" s="5"/>
    </row>
    <row r="28" spans="1:14" x14ac:dyDescent="0.2">
      <c r="B28" s="5"/>
      <c r="C28" s="5"/>
      <c r="D28" s="5"/>
      <c r="E28" s="5"/>
      <c r="F28" s="242"/>
      <c r="G28" s="5"/>
      <c r="H28" s="5"/>
      <c r="I28" s="5"/>
      <c r="J28" s="242"/>
      <c r="K28" s="5"/>
      <c r="L28" s="5"/>
      <c r="M28" s="5"/>
      <c r="N28" s="5"/>
    </row>
    <row r="29" spans="1:14" x14ac:dyDescent="0.2">
      <c r="B29" s="5"/>
      <c r="C29" s="5"/>
      <c r="D29" s="5"/>
      <c r="E29" s="5"/>
      <c r="F29" s="242"/>
      <c r="G29" s="5"/>
      <c r="H29" s="5"/>
      <c r="I29" s="5"/>
      <c r="J29" s="242"/>
      <c r="K29" s="5"/>
      <c r="L29" s="5"/>
      <c r="M29" s="5"/>
      <c r="N29" s="5"/>
    </row>
    <row r="30" spans="1:14" x14ac:dyDescent="0.2">
      <c r="B30" s="5"/>
      <c r="C30" s="5"/>
      <c r="D30" s="5"/>
      <c r="E30" s="5"/>
      <c r="F30" s="242"/>
      <c r="G30" s="5"/>
      <c r="H30" s="5"/>
      <c r="I30" s="5"/>
      <c r="J30" s="242"/>
      <c r="K30" s="5"/>
      <c r="L30" s="5"/>
      <c r="M30" s="5"/>
      <c r="N30" s="5"/>
    </row>
    <row r="31" spans="1:14" ht="15" customHeight="1" x14ac:dyDescent="0.2">
      <c r="B31" s="5"/>
      <c r="C31" s="5"/>
      <c r="D31" s="5"/>
      <c r="E31" s="5"/>
      <c r="F31" s="242"/>
      <c r="G31" s="5"/>
      <c r="H31" s="5"/>
      <c r="I31" s="5"/>
      <c r="J31" s="242"/>
      <c r="K31" s="5"/>
      <c r="L31" s="5"/>
      <c r="M31" s="5"/>
      <c r="N31" s="5"/>
    </row>
    <row r="32" spans="1:14" x14ac:dyDescent="0.2">
      <c r="B32" s="5"/>
      <c r="C32" s="5"/>
      <c r="D32" s="5"/>
      <c r="E32" s="5"/>
      <c r="F32" s="242"/>
      <c r="G32" s="5"/>
      <c r="H32" s="5"/>
      <c r="I32" s="5"/>
      <c r="J32" s="242"/>
      <c r="K32" s="5"/>
      <c r="L32" s="5"/>
      <c r="M32" s="5"/>
      <c r="N32" s="5"/>
    </row>
    <row r="33" spans="2:14" x14ac:dyDescent="0.2">
      <c r="B33" s="5"/>
      <c r="C33" s="5"/>
      <c r="D33" s="5"/>
      <c r="E33" s="5"/>
      <c r="F33" s="242"/>
      <c r="G33" s="5"/>
      <c r="H33" s="5"/>
      <c r="I33" s="5"/>
      <c r="J33" s="242"/>
      <c r="K33" s="5"/>
      <c r="L33" s="5"/>
      <c r="M33" s="5"/>
      <c r="N33" s="5"/>
    </row>
    <row r="34" spans="2:14" x14ac:dyDescent="0.2">
      <c r="B34" s="5"/>
      <c r="C34" s="5"/>
      <c r="D34" s="5"/>
      <c r="E34" s="5"/>
      <c r="F34" s="242"/>
      <c r="G34" s="5"/>
      <c r="H34" s="5"/>
      <c r="I34" s="5"/>
      <c r="J34" s="242"/>
      <c r="K34" s="5"/>
      <c r="L34" s="5"/>
      <c r="M34" s="5"/>
      <c r="N34" s="5"/>
    </row>
    <row r="35" spans="2:14" x14ac:dyDescent="0.2">
      <c r="B35" s="5"/>
      <c r="C35" s="5"/>
      <c r="D35" s="5"/>
      <c r="E35" s="5"/>
      <c r="F35" s="242"/>
      <c r="G35" s="5"/>
      <c r="H35" s="5"/>
      <c r="I35" s="5"/>
      <c r="J35" s="242"/>
      <c r="K35" s="5"/>
      <c r="L35" s="5"/>
      <c r="M35" s="5"/>
      <c r="N35" s="5"/>
    </row>
    <row r="36" spans="2:14" x14ac:dyDescent="0.2">
      <c r="B36" s="5"/>
      <c r="C36" s="5"/>
      <c r="D36" s="5"/>
      <c r="E36" s="5"/>
      <c r="F36" s="242"/>
      <c r="G36" s="5"/>
      <c r="H36" s="5"/>
      <c r="I36" s="5"/>
      <c r="J36" s="242"/>
      <c r="K36" s="5"/>
      <c r="L36" s="5"/>
      <c r="M36" s="5"/>
      <c r="N36" s="5"/>
    </row>
    <row r="37" spans="2:14" x14ac:dyDescent="0.2">
      <c r="B37" s="5"/>
      <c r="C37" s="5"/>
      <c r="D37" s="5"/>
      <c r="E37" s="5"/>
      <c r="F37" s="242"/>
      <c r="G37" s="5"/>
      <c r="H37" s="5"/>
      <c r="I37" s="5"/>
      <c r="J37" s="242"/>
      <c r="K37" s="5"/>
      <c r="L37" s="5"/>
      <c r="M37" s="5"/>
      <c r="N37" s="5"/>
    </row>
  </sheetData>
  <mergeCells count="4">
    <mergeCell ref="K4:M4"/>
    <mergeCell ref="B1:G1"/>
    <mergeCell ref="C4:E4"/>
    <mergeCell ref="G4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2018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E35"/>
  <sheetViews>
    <sheetView showGridLines="0" zoomScaleNormal="100" workbookViewId="0"/>
  </sheetViews>
  <sheetFormatPr baseColWidth="10" defaultColWidth="9.140625" defaultRowHeight="14.25" x14ac:dyDescent="0.2"/>
  <cols>
    <col min="1" max="1" width="7.7109375" style="2" customWidth="1"/>
    <col min="2" max="2" width="52.28515625" style="2" customWidth="1"/>
    <col min="3" max="5" width="12.85546875" style="2" customWidth="1"/>
    <col min="6" max="16384" width="9.140625" style="2"/>
  </cols>
  <sheetData>
    <row r="1" spans="1:5" s="45" customFormat="1" ht="15.75" x14ac:dyDescent="0.25">
      <c r="B1" s="93" t="s">
        <v>153</v>
      </c>
      <c r="C1" s="118"/>
      <c r="D1" s="118"/>
    </row>
    <row r="2" spans="1:5" s="45" customFormat="1" ht="15.75" x14ac:dyDescent="0.25">
      <c r="B2" s="106" t="s">
        <v>113</v>
      </c>
      <c r="C2" s="118"/>
      <c r="D2" s="118"/>
    </row>
    <row r="3" spans="1:5" s="30" customFormat="1" ht="11.25" x14ac:dyDescent="0.2">
      <c r="A3" s="43"/>
      <c r="B3" s="105"/>
      <c r="C3" s="121"/>
      <c r="D3" s="121"/>
      <c r="E3" s="43"/>
    </row>
    <row r="4" spans="1:5" s="30" customFormat="1" ht="12" thickBot="1" x14ac:dyDescent="0.25">
      <c r="A4" s="43"/>
      <c r="B4" s="48" t="s">
        <v>115</v>
      </c>
      <c r="C4" s="95" t="s">
        <v>155</v>
      </c>
      <c r="D4" s="96" t="s">
        <v>154</v>
      </c>
      <c r="E4" s="94"/>
    </row>
    <row r="5" spans="1:5" s="30" customFormat="1" ht="12" thickBot="1" x14ac:dyDescent="0.25">
      <c r="A5" s="43"/>
      <c r="B5" s="122" t="s">
        <v>20</v>
      </c>
      <c r="C5" s="123">
        <v>29949</v>
      </c>
      <c r="D5" s="124">
        <v>27318</v>
      </c>
      <c r="E5" s="176"/>
    </row>
    <row r="6" spans="1:5" s="30" customFormat="1" ht="11.25" x14ac:dyDescent="0.2">
      <c r="A6" s="43"/>
      <c r="B6" s="51" t="s">
        <v>83</v>
      </c>
      <c r="C6" s="35">
        <v>-22682</v>
      </c>
      <c r="D6" s="36">
        <v>4519</v>
      </c>
      <c r="E6" s="94"/>
    </row>
    <row r="7" spans="1:5" s="30" customFormat="1" ht="11.25" x14ac:dyDescent="0.2">
      <c r="A7" s="43"/>
      <c r="B7" s="24" t="s">
        <v>67</v>
      </c>
      <c r="C7" s="35">
        <v>-7900</v>
      </c>
      <c r="D7" s="27">
        <v>-148</v>
      </c>
      <c r="E7" s="94"/>
    </row>
    <row r="8" spans="1:5" s="30" customFormat="1" ht="14.25" customHeight="1" x14ac:dyDescent="0.2">
      <c r="A8" s="43"/>
      <c r="B8" s="98" t="s">
        <v>85</v>
      </c>
      <c r="C8" s="35">
        <v>-992</v>
      </c>
      <c r="D8" s="27">
        <v>-595</v>
      </c>
      <c r="E8" s="94"/>
    </row>
    <row r="9" spans="1:5" s="119" customFormat="1" ht="23.25" thickBot="1" x14ac:dyDescent="0.25">
      <c r="A9" s="121"/>
      <c r="B9" s="125" t="s">
        <v>86</v>
      </c>
      <c r="C9" s="53">
        <f>SUM(C6:C8)</f>
        <v>-31574</v>
      </c>
      <c r="D9" s="54">
        <f>SUM(D6:D8)</f>
        <v>3776</v>
      </c>
      <c r="E9" s="120"/>
    </row>
    <row r="10" spans="1:5" s="30" customFormat="1" ht="11.25" x14ac:dyDescent="0.2">
      <c r="A10" s="43"/>
      <c r="B10" s="51" t="s">
        <v>84</v>
      </c>
      <c r="C10" s="35">
        <v>-439</v>
      </c>
      <c r="D10" s="36">
        <v>8</v>
      </c>
      <c r="E10" s="94"/>
    </row>
    <row r="11" spans="1:5" s="30" customFormat="1" ht="12" thickBot="1" x14ac:dyDescent="0.25">
      <c r="A11" s="43"/>
      <c r="B11" s="52" t="s">
        <v>87</v>
      </c>
      <c r="C11" s="53">
        <f>SUM(C10)</f>
        <v>-439</v>
      </c>
      <c r="D11" s="54">
        <f>SUM(D10)</f>
        <v>8</v>
      </c>
      <c r="E11" s="94"/>
    </row>
    <row r="12" spans="1:5" s="30" customFormat="1" ht="12" thickBot="1" x14ac:dyDescent="0.25">
      <c r="A12" s="43"/>
      <c r="B12" s="48" t="s">
        <v>68</v>
      </c>
      <c r="C12" s="116">
        <f>C9+C11</f>
        <v>-32013</v>
      </c>
      <c r="D12" s="117">
        <f>D9+D11</f>
        <v>3784</v>
      </c>
      <c r="E12" s="94"/>
    </row>
    <row r="13" spans="1:5" s="30" customFormat="1" ht="12" thickBot="1" x14ac:dyDescent="0.25">
      <c r="A13" s="43"/>
      <c r="B13" s="122" t="s">
        <v>69</v>
      </c>
      <c r="C13" s="123">
        <f>C5+C12</f>
        <v>-2064</v>
      </c>
      <c r="D13" s="124">
        <f>D5+D12</f>
        <v>31102</v>
      </c>
      <c r="E13" s="94"/>
    </row>
    <row r="14" spans="1:5" s="119" customFormat="1" ht="11.25" x14ac:dyDescent="0.2">
      <c r="A14" s="121"/>
      <c r="B14" s="51" t="s">
        <v>34</v>
      </c>
      <c r="C14" s="126">
        <f>C13-C15</f>
        <v>-2101</v>
      </c>
      <c r="D14" s="127">
        <f>D13-D15</f>
        <v>31039</v>
      </c>
      <c r="E14" s="120"/>
    </row>
    <row r="15" spans="1:5" s="30" customFormat="1" ht="11.25" x14ac:dyDescent="0.2">
      <c r="A15" s="43"/>
      <c r="B15" s="24" t="s">
        <v>70</v>
      </c>
      <c r="C15" s="26">
        <v>37</v>
      </c>
      <c r="D15" s="27">
        <v>63</v>
      </c>
      <c r="E15" s="94"/>
    </row>
    <row r="16" spans="1:5" s="30" customFormat="1" ht="11.25" x14ac:dyDescent="0.2">
      <c r="A16" s="43"/>
      <c r="B16" s="102"/>
      <c r="C16" s="128"/>
      <c r="D16" s="128"/>
      <c r="E16" s="128"/>
    </row>
    <row r="17" spans="2:5" s="30" customFormat="1" ht="11.25" x14ac:dyDescent="0.2">
      <c r="B17" s="112"/>
      <c r="C17" s="114"/>
      <c r="D17" s="114"/>
      <c r="E17" s="94"/>
    </row>
    <row r="18" spans="2:5" s="30" customFormat="1" ht="11.25" x14ac:dyDescent="0.2">
      <c r="B18" s="112"/>
      <c r="C18" s="114"/>
      <c r="D18" s="114"/>
    </row>
    <row r="19" spans="2:5" s="30" customFormat="1" ht="11.25" x14ac:dyDescent="0.2">
      <c r="B19" s="112"/>
      <c r="C19" s="114"/>
      <c r="D19" s="114"/>
    </row>
    <row r="20" spans="2:5" s="30" customFormat="1" ht="11.25" x14ac:dyDescent="0.2">
      <c r="B20" s="112"/>
      <c r="C20" s="113"/>
      <c r="D20" s="113"/>
    </row>
    <row r="21" spans="2:5" x14ac:dyDescent="0.2">
      <c r="B21" s="11"/>
      <c r="C21" s="12"/>
      <c r="D21" s="12"/>
    </row>
    <row r="22" spans="2:5" x14ac:dyDescent="0.2">
      <c r="B22" s="11"/>
      <c r="C22" s="12"/>
      <c r="D22" s="12"/>
    </row>
    <row r="23" spans="2:5" s="7" customFormat="1" ht="12.75" x14ac:dyDescent="0.2">
      <c r="B23" s="11"/>
      <c r="C23" s="12"/>
      <c r="D23" s="12"/>
    </row>
    <row r="24" spans="2:5" x14ac:dyDescent="0.2">
      <c r="B24" s="11"/>
      <c r="C24" s="12"/>
      <c r="D24" s="12"/>
    </row>
    <row r="25" spans="2:5" x14ac:dyDescent="0.2">
      <c r="B25" s="11"/>
      <c r="C25" s="12"/>
      <c r="D25" s="12"/>
    </row>
    <row r="26" spans="2:5" x14ac:dyDescent="0.2">
      <c r="B26" s="11"/>
      <c r="C26" s="12"/>
      <c r="D26" s="12"/>
    </row>
    <row r="27" spans="2:5" x14ac:dyDescent="0.2">
      <c r="B27" s="11"/>
      <c r="C27" s="12"/>
      <c r="D27" s="12"/>
    </row>
    <row r="28" spans="2:5" x14ac:dyDescent="0.2">
      <c r="B28" s="11"/>
      <c r="C28" s="12"/>
      <c r="D28" s="12"/>
    </row>
    <row r="29" spans="2:5" s="7" customFormat="1" ht="12.75" x14ac:dyDescent="0.2">
      <c r="B29" s="11"/>
      <c r="C29" s="12"/>
      <c r="D29" s="12"/>
    </row>
    <row r="30" spans="2:5" x14ac:dyDescent="0.2">
      <c r="B30" s="11"/>
      <c r="C30" s="12"/>
      <c r="D30" s="12"/>
    </row>
    <row r="31" spans="2:5" x14ac:dyDescent="0.2">
      <c r="B31" s="11"/>
      <c r="C31" s="12"/>
      <c r="D31" s="12"/>
    </row>
    <row r="32" spans="2:5" s="7" customFormat="1" ht="12.75" x14ac:dyDescent="0.2">
      <c r="B32" s="11"/>
      <c r="C32" s="12"/>
      <c r="D32" s="12"/>
    </row>
    <row r="33" spans="2:4" x14ac:dyDescent="0.2">
      <c r="B33" s="11"/>
      <c r="C33" s="12"/>
      <c r="D33" s="12"/>
    </row>
    <row r="34" spans="2:4" s="7" customFormat="1" ht="12.75" x14ac:dyDescent="0.2">
      <c r="B34" s="11"/>
      <c r="C34" s="12"/>
      <c r="D34" s="12"/>
    </row>
    <row r="35" spans="2:4" s="13" customFormat="1" ht="15" x14ac:dyDescent="0.25">
      <c r="B35" s="17"/>
      <c r="C35" s="12"/>
      <c r="D35" s="1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2018 Software AG. All rights reserved.
&amp;CPage &amp;P
&amp;R&amp;G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quarter</vt:lpstr>
      <vt:lpstr>Segment DBP-IoT split</vt:lpstr>
      <vt:lpstr>Comp. Income</vt:lpstr>
      <vt:lpstr>IR Contact</vt:lpstr>
      <vt:lpstr>Back Banner</vt:lpstr>
      <vt:lpstr>'Balance Sheet'!Druckbereich</vt:lpstr>
      <vt:lpstr>'Comp. Income'!Druckbereich</vt:lpstr>
      <vt:lpstr>'Front page'!Druckbereich</vt:lpstr>
      <vt:lpstr>'Key Figures'!Druckbereich</vt:lpstr>
      <vt:lpstr>'Table of contents'!Druckbereich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Financial_Template_Software_AG_EN_Q1_2018.xlsx</vt:lpwstr>
  </property>
</Properties>
</file>