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2/Q1/"/>
    </mc:Choice>
  </mc:AlternateContent>
  <xr:revisionPtr revIDLastSave="0" documentId="8_{AB206086-5632-42DD-9016-CC1813C3F434}" xr6:coauthVersionLast="45" xr6:coauthVersionMax="45" xr10:uidLastSave="{00000000-0000-0000-0000-000000000000}"/>
  <bookViews>
    <workbookView xWindow="-108" yWindow="-108" windowWidth="23256" windowHeight="12576" tabRatio="727" activeTab="6" xr2:uid="{00000000-000D-0000-FFFF-FFFF00000000}"/>
  </bookViews>
  <sheets>
    <sheet name="Key figures" sheetId="36787" r:id="rId1"/>
    <sheet name="Balance Sheet " sheetId="4388" r:id="rId2"/>
    <sheet name="Income Statement" sheetId="36776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1">'Balance Sheet '!$A$1:$E$58</definedName>
    <definedName name="_xlnm.Print_Area" localSheetId="5">'Changes in Equity'!$A$2:$W$25</definedName>
    <definedName name="_xlnm.Print_Area" localSheetId="2">'Income Statement'!$A$1:$G$33</definedName>
    <definedName name="_xlnm.Print_Area" localSheetId="0">'Key figures'!#REF!</definedName>
    <definedName name="_xlnm.Print_Area" localSheetId="6">'Recogn. Income and Expenses'!$A$1:$G$17</definedName>
    <definedName name="_xlnm.Print_Area" localSheetId="4">'Segment Report'!$A$1:$M$29</definedName>
    <definedName name="_xlnm.Print_Area" localSheetId="3">'Statement of Cash Flows'!$A$1:$E$39</definedName>
    <definedName name="wrn.Feb." localSheetId="1" hidden="1">{#N/A,#N/A,FALSE,"431"}</definedName>
    <definedName name="wrn.Feb." localSheetId="5" hidden="1">{#N/A,#N/A,FALSE,"431"}</definedName>
    <definedName name="wrn.Feb." localSheetId="2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36787" l="1"/>
  <c r="I31" i="36787"/>
  <c r="G31" i="36787"/>
  <c r="J20" i="36787"/>
  <c r="J19" i="36787"/>
  <c r="I18" i="36787"/>
  <c r="G18" i="36787"/>
  <c r="J17" i="36787"/>
  <c r="I16" i="36787"/>
  <c r="G16" i="36787"/>
  <c r="J15" i="36787"/>
  <c r="J14" i="36787"/>
  <c r="J13" i="36787"/>
  <c r="J12" i="36787"/>
  <c r="J9" i="36787"/>
  <c r="J8" i="36787"/>
  <c r="J7" i="36787"/>
  <c r="D22" i="36776"/>
  <c r="G22" i="36776" s="1"/>
  <c r="C18" i="36783"/>
  <c r="D12" i="36778"/>
  <c r="F12" i="36778"/>
  <c r="F13" i="36778" s="1"/>
  <c r="F15" i="36778" s="1"/>
  <c r="D13" i="36778"/>
  <c r="D15" i="36778" s="1"/>
  <c r="R10" i="36781"/>
  <c r="V10" i="36781" s="1"/>
  <c r="R11" i="36781"/>
  <c r="V11" i="36781" s="1"/>
  <c r="R13" i="36781"/>
  <c r="V13" i="36781" s="1"/>
  <c r="R14" i="36781"/>
  <c r="V14" i="36781" s="1"/>
  <c r="D16" i="36781"/>
  <c r="E16" i="36781"/>
  <c r="G16" i="36781"/>
  <c r="I16" i="36781"/>
  <c r="K16" i="36781"/>
  <c r="L16" i="36781"/>
  <c r="M16" i="36781"/>
  <c r="N16" i="36781"/>
  <c r="P16" i="36781"/>
  <c r="T16" i="36781"/>
  <c r="V18" i="36781"/>
  <c r="R19" i="36781"/>
  <c r="R24" i="36781" s="1"/>
  <c r="R21" i="36781"/>
  <c r="V21" i="36781" s="1"/>
  <c r="R22" i="36781"/>
  <c r="V22" i="36781" s="1"/>
  <c r="D24" i="36781"/>
  <c r="E24" i="36781"/>
  <c r="G24" i="36781"/>
  <c r="I24" i="36781"/>
  <c r="K24" i="36781"/>
  <c r="L24" i="36781"/>
  <c r="M24" i="36781"/>
  <c r="N24" i="36781"/>
  <c r="P24" i="36781"/>
  <c r="T24" i="36781"/>
  <c r="K8" i="36783"/>
  <c r="K10" i="36783" s="1"/>
  <c r="K13" i="36783" s="1"/>
  <c r="K15" i="36783" s="1"/>
  <c r="K17" i="36783" s="1"/>
  <c r="K19" i="36783" s="1"/>
  <c r="K22" i="36783" s="1"/>
  <c r="K24" i="36783" s="1"/>
  <c r="K26" i="36783" s="1"/>
  <c r="L8" i="36783"/>
  <c r="L10" i="36783" s="1"/>
  <c r="L13" i="36783" s="1"/>
  <c r="L15" i="36783" s="1"/>
  <c r="L17" i="36783" s="1"/>
  <c r="L19" i="36783" s="1"/>
  <c r="L22" i="36783" s="1"/>
  <c r="L24" i="36783" s="1"/>
  <c r="L26" i="36783" s="1"/>
  <c r="D9" i="36783"/>
  <c r="K9" i="36783"/>
  <c r="L9" i="36783"/>
  <c r="C10" i="36783"/>
  <c r="C13" i="36783" s="1"/>
  <c r="C15" i="36783" s="1"/>
  <c r="C17" i="36783" s="1"/>
  <c r="C19" i="36783" s="1"/>
  <c r="D10" i="36783"/>
  <c r="D13" i="36783" s="1"/>
  <c r="D15" i="36783" s="1"/>
  <c r="D17" i="36783" s="1"/>
  <c r="D19" i="36783" s="1"/>
  <c r="E10" i="36783"/>
  <c r="E13" i="36783" s="1"/>
  <c r="E15" i="36783" s="1"/>
  <c r="E17" i="36783" s="1"/>
  <c r="E19" i="36783" s="1"/>
  <c r="F10" i="36783"/>
  <c r="F13" i="36783" s="1"/>
  <c r="F15" i="36783" s="1"/>
  <c r="F17" i="36783" s="1"/>
  <c r="F19" i="36783" s="1"/>
  <c r="G10" i="36783"/>
  <c r="G13" i="36783" s="1"/>
  <c r="G15" i="36783" s="1"/>
  <c r="G17" i="36783" s="1"/>
  <c r="G19" i="36783" s="1"/>
  <c r="H10" i="36783"/>
  <c r="I10" i="36783"/>
  <c r="J10" i="36783"/>
  <c r="J13" i="36783" s="1"/>
  <c r="J15" i="36783" s="1"/>
  <c r="J17" i="36783" s="1"/>
  <c r="J19" i="36783" s="1"/>
  <c r="K11" i="36783"/>
  <c r="L11" i="36783"/>
  <c r="K12" i="36783"/>
  <c r="L12" i="36783"/>
  <c r="H13" i="36783"/>
  <c r="H15" i="36783" s="1"/>
  <c r="H17" i="36783" s="1"/>
  <c r="H19" i="36783" s="1"/>
  <c r="I13" i="36783"/>
  <c r="K14" i="36783"/>
  <c r="L14" i="36783"/>
  <c r="I15" i="36783"/>
  <c r="K16" i="36783"/>
  <c r="L16" i="36783"/>
  <c r="I17" i="36783"/>
  <c r="I19" i="36783" s="1"/>
  <c r="K18" i="36783"/>
  <c r="L18" i="36783"/>
  <c r="D38" i="2316"/>
  <c r="G6" i="36776"/>
  <c r="G7" i="36776"/>
  <c r="G8" i="36776"/>
  <c r="G9" i="36776"/>
  <c r="D10" i="36776"/>
  <c r="F10" i="36776"/>
  <c r="G11" i="36776"/>
  <c r="D12" i="36776"/>
  <c r="F12" i="36776"/>
  <c r="F16" i="36776" s="1"/>
  <c r="F19" i="36776" s="1"/>
  <c r="F21" i="36776" s="1"/>
  <c r="F24" i="36776" s="1"/>
  <c r="F27" i="36776" s="1"/>
  <c r="G13" i="36776"/>
  <c r="G14" i="36776"/>
  <c r="G15" i="36776"/>
  <c r="G17" i="36776"/>
  <c r="G18" i="36776"/>
  <c r="G20" i="36776"/>
  <c r="G23" i="36776"/>
  <c r="G26" i="36776"/>
  <c r="D29" i="36776"/>
  <c r="F29" i="36776"/>
  <c r="G29" i="36776"/>
  <c r="D30" i="36776"/>
  <c r="F30" i="36776"/>
  <c r="G30" i="36776" s="1"/>
  <c r="C57" i="4388"/>
  <c r="D57" i="4388"/>
  <c r="V19" i="36781" l="1"/>
  <c r="V24" i="36781"/>
  <c r="G10" i="36776"/>
  <c r="G12" i="36776"/>
  <c r="V16" i="36781"/>
  <c r="D16" i="36776"/>
  <c r="R16" i="36781"/>
  <c r="G16" i="36776" l="1"/>
  <c r="D19" i="36776"/>
  <c r="G19" i="36776" l="1"/>
  <c r="D21" i="36776"/>
  <c r="D24" i="36776" l="1"/>
  <c r="G21" i="36776"/>
  <c r="D27" i="36776" l="1"/>
  <c r="G27" i="36776" s="1"/>
  <c r="G24" i="36776"/>
</calcChain>
</file>

<file path=xl/sharedStrings.xml><?xml version="1.0" encoding="utf-8"?>
<sst xmlns="http://schemas.openxmlformats.org/spreadsheetml/2006/main" count="231" uniqueCount="168">
  <si>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</si>
  <si>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</si>
  <si>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</si>
  <si>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</si>
  <si>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</si>
  <si>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</si>
  <si>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</si>
  <si>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</si>
  <si>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</si>
  <si>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</si>
  <si>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</si>
  <si>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</si>
  <si>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</si>
  <si>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</si>
  <si>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</si>
  <si>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</si>
  <si>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</si>
  <si>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</si>
  <si>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</si>
  <si>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</si>
  <si>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</si>
  <si>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</si>
  <si>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</si>
  <si>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</si>
  <si>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</si>
  <si>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</si>
  <si>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</si>
  <si>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</si>
  <si>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</si>
  <si>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</si>
  <si>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</si>
  <si>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Earnings before taxes</t>
  </si>
  <si>
    <t>Other taxes</t>
  </si>
  <si>
    <t>Current assets</t>
  </si>
  <si>
    <t>Current liabilities</t>
  </si>
  <si>
    <t>Tax provisions</t>
  </si>
  <si>
    <t>Non-current liabilities</t>
  </si>
  <si>
    <t>Earnings per share (EUR,  diluted)</t>
  </si>
  <si>
    <t>Licenses</t>
  </si>
  <si>
    <t>Taxes</t>
  </si>
  <si>
    <t>Net income</t>
  </si>
  <si>
    <t>€ thousands</t>
  </si>
  <si>
    <t>Product revenue</t>
  </si>
  <si>
    <t>ETS</t>
  </si>
  <si>
    <t>TOTAL</t>
  </si>
  <si>
    <t>Cost of sales</t>
  </si>
  <si>
    <t>Business line contribution</t>
  </si>
  <si>
    <t>Earnings before interest and taxes (EBIT)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</si>
  <si>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</si>
  <si>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</si>
  <si>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</si>
  <si>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</si>
  <si>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</si>
  <si>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</si>
  <si>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</si>
  <si>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Other operating income</t>
  </si>
  <si>
    <t>Other operating expenses</t>
  </si>
  <si>
    <t>thereof attributable to shareholders of Software AG</t>
  </si>
  <si>
    <t>Non-current assets</t>
  </si>
  <si>
    <t>Other provisions</t>
  </si>
  <si>
    <t>Net income for the year</t>
  </si>
  <si>
    <t>Other non-cash income/expense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</si>
  <si>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</si>
  <si>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</si>
  <si>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</si>
  <si>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</si>
  <si>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</si>
  <si>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</si>
  <si>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</si>
  <si>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Sales, marketing and distribution expenses</t>
  </si>
  <si>
    <t>Sales, Marketing &amp; Distribution expenses</t>
  </si>
  <si>
    <t>Earnings before interest and taxes</t>
  </si>
  <si>
    <t>Other reserves</t>
  </si>
  <si>
    <t>Prepaid expenses</t>
  </si>
  <si>
    <t>Amortization/depreciation of non-current assets</t>
  </si>
  <si>
    <t>Stock options</t>
  </si>
  <si>
    <t>IFRS, unaudited</t>
  </si>
  <si>
    <t>Change
 in %</t>
  </si>
  <si>
    <t>as % of revenue</t>
  </si>
  <si>
    <t>EBIT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</si>
  <si>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</si>
  <si>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</si>
  <si>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</si>
  <si>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</si>
  <si>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</si>
  <si>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</si>
  <si>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Net financial income/expense</t>
  </si>
  <si>
    <t>Other operating income/expense, net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</si>
  <si>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</si>
  <si>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</si>
  <si>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</si>
  <si>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</si>
  <si>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</si>
  <si>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</si>
  <si>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Business line result</t>
  </si>
  <si>
    <t>Treasury shares</t>
  </si>
  <si>
    <t>Other comprehensive income</t>
  </si>
  <si>
    <t>Total comprehensive income</t>
  </si>
  <si>
    <t>Transactions with shareholders</t>
  </si>
  <si>
    <t xml:space="preserve">Proceeds from financial liabilities </t>
  </si>
  <si>
    <t>Dividends paid</t>
  </si>
  <si>
    <t>thereof attributable to non-controlling interest</t>
  </si>
  <si>
    <t>Revenue</t>
  </si>
  <si>
    <t xml:space="preserve">Earnings per share (€, basic) </t>
  </si>
  <si>
    <t>Earnings per share (€, diluted)</t>
  </si>
  <si>
    <t>Financial income/expense net</t>
  </si>
  <si>
    <t>Weighted average number of shares outstanding (basic)</t>
  </si>
  <si>
    <t>Weighted average number of shares outstanding (diluted)</t>
  </si>
  <si>
    <t>In € thousands</t>
  </si>
  <si>
    <t>Net gain/loss marketable securities and derivatives</t>
  </si>
  <si>
    <t>Net loss/gain arising from translating net investments in foreign operations</t>
  </si>
  <si>
    <t>Net actuarial gain/loss from defined benefit plans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</si>
  <si>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</si>
  <si>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</si>
  <si>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</si>
  <si>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</si>
  <si>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</si>
  <si>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</si>
  <si>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</si>
  <si>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</si>
  <si>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</si>
  <si>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</si>
  <si>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</si>
  <si>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Product sales</t>
  </si>
  <si>
    <t xml:space="preserve"> </t>
  </si>
  <si>
    <t>Net debt</t>
  </si>
  <si>
    <t>Non-controlling interest</t>
  </si>
  <si>
    <t>BPE</t>
  </si>
  <si>
    <t>IDSC</t>
  </si>
  <si>
    <t>Acquisition of non controlling interest</t>
  </si>
  <si>
    <t>Equity as of January 1, 2011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</si>
  <si>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</si>
  <si>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</si>
  <si>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</si>
  <si>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</si>
  <si>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Currency gains/losses from net investments in foreign operations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</si>
  <si>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</si>
  <si>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</si>
  <si>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</si>
  <si>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</si>
  <si>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</si>
  <si>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</si>
  <si>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</si>
  <si>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</si>
  <si>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IDS Scheer Consulting</t>
  </si>
  <si>
    <t>R&amp;D</t>
  </si>
  <si>
    <t>Enterprise Transaction Systems</t>
  </si>
  <si>
    <t>Consulting and Services</t>
  </si>
  <si>
    <t>Free Cash flow</t>
  </si>
  <si>
    <t>Dec. 31, 2011</t>
  </si>
  <si>
    <t>Cash and cash equivalents at the end of the period</t>
  </si>
  <si>
    <t>Free Cash Flow</t>
  </si>
  <si>
    <t>KEY FIGURES as of March 31, 2012</t>
  </si>
  <si>
    <t>Q1 2012</t>
  </si>
  <si>
    <t>Q1 2011</t>
  </si>
  <si>
    <t>CONSOLIDATED BALANCE SHEET as of March 31, 2012</t>
  </si>
  <si>
    <t>Mar. 31, 2012</t>
  </si>
  <si>
    <t>Q1  2012</t>
  </si>
  <si>
    <t>CONSOLIDATED STATEMENT OF CASH FLOWS for the three month ended March 31</t>
  </si>
  <si>
    <t>CONSOLIDATED INCOME STATEMENT for the three month ended March 31</t>
  </si>
  <si>
    <t>SEGMENT REPORT for the three month ended March 31</t>
  </si>
  <si>
    <t>Equity as of January 1, 2012</t>
  </si>
  <si>
    <t>Equity as of March 31, 2012</t>
  </si>
  <si>
    <t>Equity as of March 31, 2011</t>
  </si>
  <si>
    <t>Cash inflows/outflows from current financial assets</t>
  </si>
  <si>
    <t>CONSOLIDATED STATEMENT OF CHANGES IN EQUITY for the three month ended March 31</t>
  </si>
  <si>
    <t>for the three month ended March 31</t>
  </si>
  <si>
    <t>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</si>
</sst>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55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name val="Verdan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60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2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6" fillId="22" borderId="0" applyNumberFormat="0" applyBorder="0" applyAlignment="0" applyProtection="0"/>
    <xf numFmtId="0" fontId="37" fillId="37" borderId="3" applyNumberFormat="0" applyAlignment="0" applyProtection="0"/>
    <xf numFmtId="0" fontId="33" fillId="23" borderId="4" applyNumberFormat="0" applyAlignment="0" applyProtection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17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38" fontId="3" fillId="2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4" borderId="3" applyNumberFormat="0" applyAlignment="0" applyProtection="0"/>
    <xf numFmtId="10" fontId="3" fillId="3" borderId="8" applyNumberFormat="0" applyBorder="0" applyAlignment="0" applyProtection="0"/>
    <xf numFmtId="0" fontId="43" fillId="34" borderId="9" applyNumberFormat="0" applyAlignment="0" applyProtection="0"/>
    <xf numFmtId="0" fontId="44" fillId="0" borderId="10" applyNumberFormat="0" applyFill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0" fontId="1" fillId="33" borderId="11" applyNumberFormat="0" applyFont="0" applyAlignment="0" applyProtection="0"/>
    <xf numFmtId="0" fontId="30" fillId="37" borderId="2" applyNumberFormat="0" applyAlignment="0" applyProtection="0"/>
    <xf numFmtId="10" fontId="1" fillId="0" borderId="0" applyFont="0" applyFill="0" applyBorder="0" applyAlignment="0" applyProtection="0"/>
    <xf numFmtId="4" fontId="46" fillId="42" borderId="12" applyNumberFormat="0" applyProtection="0">
      <alignment vertical="center"/>
    </xf>
    <xf numFmtId="4" fontId="47" fillId="42" borderId="12" applyNumberFormat="0" applyProtection="0">
      <alignment vertical="center"/>
    </xf>
    <xf numFmtId="4" fontId="46" fillId="42" borderId="12" applyNumberFormat="0" applyProtection="0">
      <alignment horizontal="left" vertical="center" indent="1"/>
    </xf>
    <xf numFmtId="0" fontId="46" fillId="42" borderId="12" applyNumberFormat="0" applyProtection="0">
      <alignment horizontal="left" vertical="top" indent="1"/>
    </xf>
    <xf numFmtId="4" fontId="46" fillId="5" borderId="0" applyNumberFormat="0" applyProtection="0">
      <alignment horizontal="left" vertical="center" indent="1"/>
    </xf>
    <xf numFmtId="4" fontId="34" fillId="10" borderId="12" applyNumberFormat="0" applyProtection="0">
      <alignment horizontal="right" vertical="center"/>
    </xf>
    <xf numFmtId="4" fontId="34" fillId="6" borderId="12" applyNumberFormat="0" applyProtection="0">
      <alignment horizontal="right" vertical="center"/>
    </xf>
    <xf numFmtId="4" fontId="34" fillId="43" borderId="12" applyNumberFormat="0" applyProtection="0">
      <alignment horizontal="right" vertical="center"/>
    </xf>
    <xf numFmtId="4" fontId="34" fillId="44" borderId="12" applyNumberFormat="0" applyProtection="0">
      <alignment horizontal="right" vertical="center"/>
    </xf>
    <xf numFmtId="4" fontId="34" fillId="45" borderId="12" applyNumberFormat="0" applyProtection="0">
      <alignment horizontal="right" vertical="center"/>
    </xf>
    <xf numFmtId="4" fontId="34" fillId="36" borderId="12" applyNumberFormat="0" applyProtection="0">
      <alignment horizontal="right" vertical="center"/>
    </xf>
    <xf numFmtId="4" fontId="34" fillId="13" borderId="12" applyNumberFormat="0" applyProtection="0">
      <alignment horizontal="right" vertical="center"/>
    </xf>
    <xf numFmtId="4" fontId="34" fillId="46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46" fillId="48" borderId="13" applyNumberFormat="0" applyProtection="0">
      <alignment horizontal="left" vertical="center" indent="1"/>
    </xf>
    <xf numFmtId="4" fontId="34" fillId="11" borderId="0" applyNumberFormat="0" applyProtection="0">
      <alignment horizontal="left" vertical="center" indent="1"/>
    </xf>
    <xf numFmtId="4" fontId="48" fillId="12" borderId="0" applyNumberFormat="0" applyProtection="0">
      <alignment horizontal="left" vertical="center" indent="1"/>
    </xf>
    <xf numFmtId="4" fontId="34" fillId="5" borderId="12" applyNumberFormat="0" applyProtection="0">
      <alignment horizontal="right" vertical="center"/>
    </xf>
    <xf numFmtId="4" fontId="49" fillId="11" borderId="0" applyNumberFormat="0" applyProtection="0">
      <alignment horizontal="left" vertical="center" indent="1"/>
    </xf>
    <xf numFmtId="4" fontId="49" fillId="5" borderId="0" applyNumberFormat="0" applyProtection="0">
      <alignment horizontal="left" vertical="center" indent="1"/>
    </xf>
    <xf numFmtId="0" fontId="1" fillId="12" borderId="12" applyNumberFormat="0" applyProtection="0">
      <alignment horizontal="left" vertical="center" indent="1"/>
    </xf>
    <xf numFmtId="0" fontId="1" fillId="12" borderId="12" applyNumberFormat="0" applyProtection="0">
      <alignment horizontal="left" vertical="top" indent="1"/>
    </xf>
    <xf numFmtId="0" fontId="1" fillId="5" borderId="12" applyNumberFormat="0" applyProtection="0">
      <alignment horizontal="left" vertical="center" indent="1"/>
    </xf>
    <xf numFmtId="0" fontId="1" fillId="5" borderId="12" applyNumberFormat="0" applyProtection="0">
      <alignment horizontal="left" vertical="top" indent="1"/>
    </xf>
    <xf numFmtId="0" fontId="1" fillId="9" borderId="12" applyNumberFormat="0" applyProtection="0">
      <alignment horizontal="left" vertical="center" indent="1"/>
    </xf>
    <xf numFmtId="0" fontId="1" fillId="9" borderId="12" applyNumberFormat="0" applyProtection="0">
      <alignment horizontal="left" vertical="top" indent="1"/>
    </xf>
    <xf numFmtId="0" fontId="1" fillId="11" borderId="12" applyNumberFormat="0" applyProtection="0">
      <alignment horizontal="left" vertical="center" indent="1"/>
    </xf>
    <xf numFmtId="0" fontId="1" fillId="11" borderId="12" applyNumberFormat="0" applyProtection="0">
      <alignment horizontal="left" vertical="top" indent="1"/>
    </xf>
    <xf numFmtId="0" fontId="1" fillId="8" borderId="8" applyNumberFormat="0">
      <protection locked="0"/>
    </xf>
    <xf numFmtId="0" fontId="50" fillId="12" borderId="14" applyBorder="0"/>
    <xf numFmtId="4" fontId="34" fillId="7" borderId="12" applyNumberFormat="0" applyProtection="0">
      <alignment vertical="center"/>
    </xf>
    <xf numFmtId="4" fontId="51" fillId="7" borderId="12" applyNumberFormat="0" applyProtection="0">
      <alignment vertical="center"/>
    </xf>
    <xf numFmtId="4" fontId="34" fillId="7" borderId="12" applyNumberFormat="0" applyProtection="0">
      <alignment horizontal="left" vertical="center" indent="1"/>
    </xf>
    <xf numFmtId="0" fontId="34" fillId="7" borderId="12" applyNumberFormat="0" applyProtection="0">
      <alignment horizontal="left" vertical="top" indent="1"/>
    </xf>
    <xf numFmtId="4" fontId="34" fillId="11" borderId="12" applyNumberFormat="0" applyProtection="0">
      <alignment horizontal="right" vertical="center"/>
    </xf>
    <xf numFmtId="4" fontId="51" fillId="11" borderId="12" applyNumberFormat="0" applyProtection="0">
      <alignment horizontal="right" vertical="center"/>
    </xf>
    <xf numFmtId="4" fontId="34" fillId="5" borderId="12" applyNumberFormat="0" applyProtection="0">
      <alignment horizontal="left" vertical="center" indent="1"/>
    </xf>
    <xf numFmtId="0" fontId="34" fillId="5" borderId="12" applyNumberFormat="0" applyProtection="0">
      <alignment horizontal="left" vertical="top" indent="1"/>
    </xf>
    <xf numFmtId="4" fontId="52" fillId="49" borderId="0" applyNumberFormat="0" applyProtection="0">
      <alignment horizontal="left" vertical="center" indent="1"/>
    </xf>
    <xf numFmtId="0" fontId="3" fillId="50" borderId="8"/>
    <xf numFmtId="4" fontId="53" fillId="11" borderId="12" applyNumberFormat="0" applyProtection="0">
      <alignment horizontal="right" vertical="center"/>
    </xf>
    <xf numFmtId="4" fontId="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15" applyNumberFormat="0" applyFill="0" applyAlignment="0" applyProtection="0"/>
    <xf numFmtId="3" fontId="12" fillId="0" borderId="15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0" fontId="54" fillId="0" borderId="0" applyNumberFormat="0" applyFill="0" applyBorder="0" applyAlignment="0" applyProtection="0"/>
    <xf numFmtId="0" fontId="31" fillId="0" borderId="16" applyNumberFormat="0" applyFill="0" applyAlignment="0" applyProtection="0"/>
    <xf numFmtId="3" fontId="13" fillId="0" borderId="0" applyFont="0" applyFill="0" applyBorder="0" applyProtection="0">
      <alignment horizontal="right"/>
    </xf>
    <xf numFmtId="0" fontId="32" fillId="0" borderId="0" applyNumberFormat="0" applyFill="0" applyBorder="0" applyAlignment="0" applyProtection="0"/>
    <xf numFmtId="170" fontId="20" fillId="0" borderId="0" applyBorder="0" applyProtection="0"/>
    <xf numFmtId="170" fontId="20" fillId="0" borderId="0" applyBorder="0"/>
  </cellStyleXfs>
  <cellXfs count="257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115" applyFont="1"/>
    <xf numFmtId="4" fontId="7" fillId="0" borderId="0" xfId="115" applyNumberFormat="1" applyFont="1" applyAlignment="1">
      <alignment horizontal="right"/>
    </xf>
    <xf numFmtId="4" fontId="2" fillId="51" borderId="0" xfId="115" applyFont="1" applyFill="1" applyBorder="1" applyAlignment="1" applyProtection="1"/>
    <xf numFmtId="4" fontId="2" fillId="51" borderId="0" xfId="115" applyNumberFormat="1" applyFont="1" applyFill="1" applyBorder="1" applyAlignment="1" applyProtection="1">
      <alignment horizontal="right"/>
    </xf>
    <xf numFmtId="4" fontId="4" fillId="51" borderId="0" xfId="115" applyFont="1" applyFill="1" applyBorder="1" applyAlignment="1" applyProtection="1"/>
    <xf numFmtId="4" fontId="2" fillId="51" borderId="0" xfId="115" applyNumberFormat="1" applyFont="1" applyFill="1" applyBorder="1" applyAlignment="1" applyProtection="1">
      <alignment horizontal="center"/>
    </xf>
    <xf numFmtId="4" fontId="4" fillId="51" borderId="0" xfId="115" applyFont="1" applyFill="1" applyAlignment="1" applyProtection="1">
      <alignment horizontal="left"/>
    </xf>
    <xf numFmtId="4" fontId="2" fillId="51" borderId="0" xfId="115" applyNumberFormat="1" applyFont="1" applyFill="1" applyBorder="1" applyAlignment="1">
      <alignment horizontal="center"/>
    </xf>
    <xf numFmtId="4" fontId="2" fillId="51" borderId="0" xfId="115" applyFont="1" applyFill="1" applyAlignment="1" applyProtection="1">
      <alignment horizontal="left"/>
    </xf>
    <xf numFmtId="3" fontId="2" fillId="0" borderId="0" xfId="0" applyNumberFormat="1" applyFont="1"/>
    <xf numFmtId="4" fontId="2" fillId="51" borderId="0" xfId="115" applyFont="1" applyFill="1"/>
    <xf numFmtId="4" fontId="4" fillId="51" borderId="0" xfId="115" applyFont="1" applyFill="1"/>
    <xf numFmtId="0" fontId="4" fillId="51" borderId="8" xfId="0" applyFont="1" applyFill="1" applyBorder="1" applyAlignment="1">
      <alignment vertical="center" wrapText="1"/>
    </xf>
    <xf numFmtId="49" fontId="4" fillId="51" borderId="8" xfId="0" applyNumberFormat="1" applyFont="1" applyFill="1" applyBorder="1" applyAlignment="1">
      <alignment horizontal="center" vertical="center" wrapText="1"/>
    </xf>
    <xf numFmtId="0" fontId="2" fillId="51" borderId="8" xfId="0" applyFont="1" applyFill="1" applyBorder="1" applyAlignment="1">
      <alignment wrapText="1"/>
    </xf>
    <xf numFmtId="0" fontId="2" fillId="51" borderId="17" xfId="0" applyFont="1" applyFill="1" applyBorder="1" applyAlignment="1">
      <alignment wrapText="1"/>
    </xf>
    <xf numFmtId="0" fontId="4" fillId="51" borderId="18" xfId="0" applyFont="1" applyFill="1" applyBorder="1" applyAlignment="1">
      <alignment wrapText="1"/>
    </xf>
    <xf numFmtId="0" fontId="2" fillId="51" borderId="8" xfId="0" applyFont="1" applyFill="1" applyBorder="1" applyAlignment="1"/>
    <xf numFmtId="3" fontId="4" fillId="51" borderId="18" xfId="0" applyNumberFormat="1" applyFont="1" applyFill="1" applyBorder="1"/>
    <xf numFmtId="0" fontId="4" fillId="51" borderId="18" xfId="0" applyFont="1" applyFill="1" applyBorder="1" applyAlignment="1"/>
    <xf numFmtId="0" fontId="4" fillId="51" borderId="18" xfId="162" applyFont="1" applyFill="1" applyBorder="1" applyAlignment="1"/>
    <xf numFmtId="0" fontId="2" fillId="51" borderId="17" xfId="162" applyFont="1" applyFill="1" applyBorder="1" applyAlignment="1"/>
    <xf numFmtId="0" fontId="7" fillId="51" borderId="0" xfId="0" applyFont="1" applyFill="1" applyAlignment="1"/>
    <xf numFmtId="0" fontId="22" fillId="51" borderId="0" xfId="0" applyFont="1" applyFill="1" applyAlignment="1">
      <alignment vertical="center"/>
    </xf>
    <xf numFmtId="0" fontId="7" fillId="51" borderId="0" xfId="0" applyFont="1" applyFill="1"/>
    <xf numFmtId="9" fontId="2" fillId="51" borderId="0" xfId="0" applyNumberFormat="1" applyFont="1" applyFill="1" applyBorder="1"/>
    <xf numFmtId="166" fontId="7" fillId="51" borderId="0" xfId="0" applyNumberFormat="1" applyFont="1" applyFill="1"/>
    <xf numFmtId="166" fontId="4" fillId="51" borderId="8" xfId="0" applyNumberFormat="1" applyFont="1" applyFill="1" applyBorder="1" applyAlignment="1">
      <alignment horizontal="center" vertical="center" wrapText="1"/>
    </xf>
    <xf numFmtId="0" fontId="2" fillId="51" borderId="19" xfId="0" applyFont="1" applyFill="1" applyBorder="1" applyAlignment="1"/>
    <xf numFmtId="0" fontId="2" fillId="51" borderId="20" xfId="0" applyFont="1" applyFill="1" applyBorder="1" applyAlignment="1"/>
    <xf numFmtId="0" fontId="2" fillId="51" borderId="21" xfId="0" applyFont="1" applyFill="1" applyBorder="1" applyAlignment="1"/>
    <xf numFmtId="167" fontId="2" fillId="51" borderId="21" xfId="0" applyNumberFormat="1" applyFont="1" applyFill="1" applyBorder="1"/>
    <xf numFmtId="9" fontId="2" fillId="51" borderId="22" xfId="0" applyNumberFormat="1" applyFont="1" applyFill="1" applyBorder="1"/>
    <xf numFmtId="0" fontId="2" fillId="51" borderId="23" xfId="0" applyFont="1" applyFill="1" applyBorder="1"/>
    <xf numFmtId="0" fontId="2" fillId="51" borderId="0" xfId="0" applyFont="1" applyFill="1" applyBorder="1"/>
    <xf numFmtId="0" fontId="2" fillId="51" borderId="23" xfId="0" applyFont="1" applyFill="1" applyBorder="1" applyAlignment="1"/>
    <xf numFmtId="167" fontId="2" fillId="51" borderId="24" xfId="0" applyNumberFormat="1" applyFont="1" applyFill="1" applyBorder="1"/>
    <xf numFmtId="0" fontId="2" fillId="51" borderId="0" xfId="0" applyFont="1" applyFill="1" applyBorder="1" applyAlignment="1"/>
    <xf numFmtId="0" fontId="2" fillId="51" borderId="0" xfId="0" applyFont="1" applyFill="1"/>
    <xf numFmtId="0" fontId="2" fillId="51" borderId="25" xfId="0" applyFont="1" applyFill="1" applyBorder="1"/>
    <xf numFmtId="0" fontId="2" fillId="51" borderId="26" xfId="0" applyFont="1" applyFill="1" applyBorder="1"/>
    <xf numFmtId="0" fontId="2" fillId="51" borderId="27" xfId="0" applyFont="1" applyFill="1" applyBorder="1"/>
    <xf numFmtId="167" fontId="2" fillId="51" borderId="27" xfId="0" applyNumberFormat="1" applyFont="1" applyFill="1" applyBorder="1"/>
    <xf numFmtId="9" fontId="2" fillId="51" borderId="18" xfId="0" applyNumberFormat="1" applyFont="1" applyFill="1" applyBorder="1"/>
    <xf numFmtId="166" fontId="2" fillId="51" borderId="27" xfId="0" applyNumberFormat="1" applyFont="1" applyFill="1" applyBorder="1"/>
    <xf numFmtId="166" fontId="2" fillId="51" borderId="18" xfId="0" applyNumberFormat="1" applyFont="1" applyFill="1" applyBorder="1"/>
    <xf numFmtId="0" fontId="4" fillId="51" borderId="23" xfId="0" applyFont="1" applyFill="1" applyBorder="1"/>
    <xf numFmtId="0" fontId="4" fillId="51" borderId="0" xfId="0" applyFont="1" applyFill="1" applyBorder="1"/>
    <xf numFmtId="0" fontId="4" fillId="51" borderId="24" xfId="0" applyFont="1" applyFill="1" applyBorder="1"/>
    <xf numFmtId="167" fontId="4" fillId="51" borderId="0" xfId="0" applyNumberFormat="1" applyFont="1" applyFill="1" applyBorder="1"/>
    <xf numFmtId="9" fontId="4" fillId="51" borderId="28" xfId="0" applyNumberFormat="1" applyFont="1" applyFill="1" applyBorder="1"/>
    <xf numFmtId="0" fontId="2" fillId="51" borderId="29" xfId="0" applyFont="1" applyFill="1" applyBorder="1" applyAlignment="1"/>
    <xf numFmtId="2" fontId="2" fillId="51" borderId="30" xfId="0" applyNumberFormat="1" applyFont="1" applyFill="1" applyBorder="1"/>
    <xf numFmtId="9" fontId="2" fillId="51" borderId="8" xfId="0" applyNumberFormat="1" applyFont="1" applyFill="1" applyBorder="1"/>
    <xf numFmtId="0" fontId="2" fillId="51" borderId="30" xfId="0" applyFont="1" applyFill="1" applyBorder="1"/>
    <xf numFmtId="165" fontId="2" fillId="51" borderId="24" xfId="0" applyNumberFormat="1" applyFont="1" applyFill="1" applyBorder="1"/>
    <xf numFmtId="9" fontId="2" fillId="51" borderId="28" xfId="0" applyNumberFormat="1" applyFont="1" applyFill="1" applyBorder="1"/>
    <xf numFmtId="9" fontId="2" fillId="51" borderId="27" xfId="0" applyNumberFormat="1" applyFont="1" applyFill="1" applyBorder="1"/>
    <xf numFmtId="3" fontId="2" fillId="51" borderId="24" xfId="0" applyNumberFormat="1" applyFont="1" applyFill="1" applyBorder="1" applyAlignment="1">
      <alignment horizontal="right"/>
    </xf>
    <xf numFmtId="3" fontId="2" fillId="51" borderId="27" xfId="0" applyNumberFormat="1" applyFont="1" applyFill="1" applyBorder="1" applyAlignment="1">
      <alignment horizontal="right"/>
    </xf>
    <xf numFmtId="0" fontId="22" fillId="51" borderId="0" xfId="0" applyFont="1" applyFill="1"/>
    <xf numFmtId="0" fontId="4" fillId="51" borderId="0" xfId="0" applyFont="1" applyFill="1"/>
    <xf numFmtId="0" fontId="4" fillId="52" borderId="8" xfId="0" applyFont="1" applyFill="1" applyBorder="1" applyAlignment="1">
      <alignment vertical="center"/>
    </xf>
    <xf numFmtId="0" fontId="4" fillId="52" borderId="30" xfId="0" applyFont="1" applyFill="1" applyBorder="1" applyAlignment="1">
      <alignment horizontal="center" vertical="center" wrapText="1"/>
    </xf>
    <xf numFmtId="0" fontId="2" fillId="52" borderId="22" xfId="0" applyFont="1" applyFill="1" applyBorder="1" applyAlignment="1"/>
    <xf numFmtId="3" fontId="2" fillId="51" borderId="24" xfId="0" applyNumberFormat="1" applyFont="1" applyFill="1" applyBorder="1" applyProtection="1">
      <protection locked="0"/>
    </xf>
    <xf numFmtId="9" fontId="2" fillId="51" borderId="22" xfId="0" applyNumberFormat="1" applyFont="1" applyFill="1" applyBorder="1" applyProtection="1">
      <protection locked="0"/>
    </xf>
    <xf numFmtId="0" fontId="2" fillId="52" borderId="22" xfId="0" applyFont="1" applyFill="1" applyBorder="1" applyAlignment="1">
      <alignment vertical="center"/>
    </xf>
    <xf numFmtId="0" fontId="2" fillId="51" borderId="0" xfId="0" applyFont="1" applyFill="1" applyBorder="1" applyAlignment="1">
      <alignment vertical="center"/>
    </xf>
    <xf numFmtId="0" fontId="2" fillId="52" borderId="18" xfId="0" applyFont="1" applyFill="1" applyBorder="1" applyAlignment="1">
      <alignment vertical="center"/>
    </xf>
    <xf numFmtId="0" fontId="2" fillId="51" borderId="26" xfId="0" applyFont="1" applyFill="1" applyBorder="1" applyAlignment="1">
      <alignment vertical="center"/>
    </xf>
    <xf numFmtId="3" fontId="2" fillId="51" borderId="27" xfId="0" applyNumberFormat="1" applyFont="1" applyFill="1" applyBorder="1" applyProtection="1">
      <protection locked="0"/>
    </xf>
    <xf numFmtId="9" fontId="2" fillId="51" borderId="18" xfId="0" applyNumberFormat="1" applyFont="1" applyFill="1" applyBorder="1" applyProtection="1">
      <protection locked="0"/>
    </xf>
    <xf numFmtId="3" fontId="4" fillId="51" borderId="27" xfId="0" applyNumberFormat="1" applyFont="1" applyFill="1" applyBorder="1"/>
    <xf numFmtId="9" fontId="4" fillId="51" borderId="8" xfId="0" applyNumberFormat="1" applyFont="1" applyFill="1" applyBorder="1" applyProtection="1">
      <protection locked="0"/>
    </xf>
    <xf numFmtId="0" fontId="4" fillId="0" borderId="0" xfId="0" applyFont="1"/>
    <xf numFmtId="0" fontId="2" fillId="52" borderId="8" xfId="0" applyFont="1" applyFill="1" applyBorder="1" applyAlignment="1">
      <alignment vertical="center"/>
    </xf>
    <xf numFmtId="0" fontId="2" fillId="51" borderId="31" xfId="0" applyFont="1" applyFill="1" applyBorder="1" applyAlignment="1">
      <alignment vertical="center"/>
    </xf>
    <xf numFmtId="3" fontId="2" fillId="51" borderId="30" xfId="0" applyNumberFormat="1" applyFont="1" applyFill="1" applyBorder="1" applyProtection="1">
      <protection locked="0"/>
    </xf>
    <xf numFmtId="9" fontId="2" fillId="51" borderId="8" xfId="0" applyNumberFormat="1" applyFont="1" applyFill="1" applyBorder="1" applyProtection="1">
      <protection locked="0"/>
    </xf>
    <xf numFmtId="3" fontId="4" fillId="51" borderId="30" xfId="0" applyNumberFormat="1" applyFont="1" applyFill="1" applyBorder="1" applyProtection="1">
      <protection locked="0"/>
    </xf>
    <xf numFmtId="3" fontId="4" fillId="51" borderId="30" xfId="0" applyNumberFormat="1" applyFont="1" applyFill="1" applyBorder="1"/>
    <xf numFmtId="0" fontId="2" fillId="52" borderId="8" xfId="0" applyFont="1" applyFill="1" applyBorder="1" applyAlignment="1"/>
    <xf numFmtId="3" fontId="2" fillId="51" borderId="30" xfId="0" applyNumberFormat="1" applyFont="1" applyFill="1" applyBorder="1"/>
    <xf numFmtId="9" fontId="2" fillId="51" borderId="8" xfId="0" applyNumberFormat="1" applyFont="1" applyFill="1" applyBorder="1" applyAlignment="1" applyProtection="1">
      <alignment horizontal="right"/>
      <protection locked="0"/>
    </xf>
    <xf numFmtId="0" fontId="2" fillId="52" borderId="18" xfId="0" applyFont="1" applyFill="1" applyBorder="1" applyAlignment="1"/>
    <xf numFmtId="0" fontId="4" fillId="51" borderId="8" xfId="0" applyFont="1" applyFill="1" applyBorder="1" applyAlignment="1"/>
    <xf numFmtId="0" fontId="4" fillId="52" borderId="8" xfId="0" applyFont="1" applyFill="1" applyBorder="1" applyAlignment="1"/>
    <xf numFmtId="0" fontId="4" fillId="51" borderId="31" xfId="0" applyFont="1" applyFill="1" applyBorder="1"/>
    <xf numFmtId="4" fontId="2" fillId="51" borderId="30" xfId="0" applyNumberFormat="1" applyFont="1" applyFill="1" applyBorder="1" applyProtection="1">
      <protection locked="0"/>
    </xf>
    <xf numFmtId="3" fontId="4" fillId="51" borderId="25" xfId="0" applyNumberFormat="1" applyFont="1" applyFill="1" applyBorder="1" applyAlignment="1"/>
    <xf numFmtId="3" fontId="4" fillId="51" borderId="28" xfId="163" applyNumberFormat="1" applyFont="1" applyFill="1" applyBorder="1" applyAlignment="1">
      <alignment horizontal="centerContinuous" vertical="center"/>
    </xf>
    <xf numFmtId="3" fontId="2" fillId="51" borderId="26" xfId="0" applyNumberFormat="1" applyFont="1" applyFill="1" applyBorder="1" applyAlignment="1">
      <alignment horizontal="center" wrapText="1"/>
    </xf>
    <xf numFmtId="3" fontId="2" fillId="51" borderId="8" xfId="0" applyNumberFormat="1" applyFont="1" applyFill="1" applyBorder="1"/>
    <xf numFmtId="3" fontId="4" fillId="51" borderId="0" xfId="0" applyNumberFormat="1" applyFont="1" applyFill="1" applyBorder="1"/>
    <xf numFmtId="3" fontId="2" fillId="51" borderId="0" xfId="0" applyNumberFormat="1" applyFont="1" applyFill="1" applyBorder="1"/>
    <xf numFmtId="174" fontId="2" fillId="51" borderId="32" xfId="0" applyNumberFormat="1" applyFont="1" applyFill="1" applyBorder="1" applyAlignment="1">
      <alignment horizontal="left"/>
    </xf>
    <xf numFmtId="174" fontId="2" fillId="51" borderId="33" xfId="0" applyNumberFormat="1" applyFont="1" applyFill="1" applyBorder="1" applyAlignment="1">
      <alignment horizontal="left"/>
    </xf>
    <xf numFmtId="3" fontId="2" fillId="51" borderId="33" xfId="0" applyNumberFormat="1" applyFont="1" applyFill="1" applyBorder="1" applyAlignment="1">
      <alignment horizontal="center" wrapText="1"/>
    </xf>
    <xf numFmtId="3" fontId="2" fillId="51" borderId="34" xfId="0" applyNumberFormat="1" applyFont="1" applyFill="1" applyBorder="1"/>
    <xf numFmtId="49" fontId="2" fillId="51" borderId="35" xfId="0" applyNumberFormat="1" applyFont="1" applyFill="1" applyBorder="1" applyAlignment="1">
      <alignment horizontal="left"/>
    </xf>
    <xf numFmtId="49" fontId="2" fillId="51" borderId="0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36" xfId="0" applyNumberFormat="1" applyFont="1" applyFill="1" applyBorder="1" applyAlignment="1">
      <alignment horizontal="center"/>
    </xf>
    <xf numFmtId="0" fontId="2" fillId="51" borderId="35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left"/>
    </xf>
    <xf numFmtId="3" fontId="4" fillId="51" borderId="37" xfId="0" applyNumberFormat="1" applyFont="1" applyFill="1" applyBorder="1" applyAlignment="1">
      <alignment horizontal="center"/>
    </xf>
    <xf numFmtId="3" fontId="2" fillId="51" borderId="35" xfId="0" applyNumberFormat="1" applyFont="1" applyFill="1" applyBorder="1" applyAlignment="1">
      <alignment horizontal="left"/>
    </xf>
    <xf numFmtId="3" fontId="2" fillId="51" borderId="0" xfId="0" applyNumberFormat="1" applyFont="1" applyFill="1" applyBorder="1" applyAlignment="1">
      <alignment horizontal="center"/>
    </xf>
    <xf numFmtId="3" fontId="4" fillId="51" borderId="36" xfId="0" applyNumberFormat="1" applyFont="1" applyFill="1" applyBorder="1" applyAlignment="1">
      <alignment horizontal="center"/>
    </xf>
    <xf numFmtId="3" fontId="4" fillId="51" borderId="38" xfId="0" applyNumberFormat="1" applyFont="1" applyFill="1" applyBorder="1"/>
    <xf numFmtId="3" fontId="4" fillId="51" borderId="39" xfId="0" applyNumberFormat="1" applyFont="1" applyFill="1" applyBorder="1"/>
    <xf numFmtId="3" fontId="2" fillId="51" borderId="39" xfId="0" applyNumberFormat="1" applyFont="1" applyFill="1" applyBorder="1"/>
    <xf numFmtId="3" fontId="2" fillId="51" borderId="33" xfId="0" applyNumberFormat="1" applyFont="1" applyFill="1" applyBorder="1"/>
    <xf numFmtId="3" fontId="4" fillId="51" borderId="40" xfId="0" applyNumberFormat="1" applyFont="1" applyFill="1" applyBorder="1"/>
    <xf numFmtId="3" fontId="4" fillId="51" borderId="41" xfId="0" applyNumberFormat="1" applyFont="1" applyFill="1" applyBorder="1"/>
    <xf numFmtId="3" fontId="4" fillId="51" borderId="26" xfId="0" applyNumberFormat="1" applyFont="1" applyFill="1" applyBorder="1"/>
    <xf numFmtId="3" fontId="2" fillId="51" borderId="26" xfId="0" applyNumberFormat="1" applyFont="1" applyFill="1" applyBorder="1"/>
    <xf numFmtId="3" fontId="4" fillId="51" borderId="37" xfId="0" applyNumberFormat="1" applyFont="1" applyFill="1" applyBorder="1"/>
    <xf numFmtId="3" fontId="2" fillId="51" borderId="31" xfId="0" applyNumberFormat="1" applyFont="1" applyFill="1" applyBorder="1"/>
    <xf numFmtId="3" fontId="4" fillId="51" borderId="42" xfId="0" applyNumberFormat="1" applyFont="1" applyFill="1" applyBorder="1"/>
    <xf numFmtId="3" fontId="2" fillId="51" borderId="31" xfId="0" applyNumberFormat="1" applyFont="1" applyFill="1" applyBorder="1" applyAlignment="1">
      <alignment wrapText="1"/>
    </xf>
    <xf numFmtId="3" fontId="4" fillId="51" borderId="43" xfId="0" applyNumberFormat="1" applyFont="1" applyFill="1" applyBorder="1"/>
    <xf numFmtId="3" fontId="4" fillId="51" borderId="44" xfId="0" applyNumberFormat="1" applyFont="1" applyFill="1" applyBorder="1"/>
    <xf numFmtId="3" fontId="2" fillId="51" borderId="44" xfId="0" applyNumberFormat="1" applyFont="1" applyFill="1" applyBorder="1"/>
    <xf numFmtId="3" fontId="2" fillId="51" borderId="45" xfId="0" applyNumberFormat="1" applyFont="1" applyFill="1" applyBorder="1"/>
    <xf numFmtId="3" fontId="4" fillId="51" borderId="46" xfId="0" applyNumberFormat="1" applyFont="1" applyFill="1" applyBorder="1"/>
    <xf numFmtId="3" fontId="4" fillId="51" borderId="19" xfId="163" applyNumberFormat="1" applyFont="1" applyFill="1" applyBorder="1" applyAlignment="1">
      <alignment horizontal="left" vertical="center"/>
    </xf>
    <xf numFmtId="3" fontId="4" fillId="51" borderId="19" xfId="163" applyNumberFormat="1" applyFont="1" applyFill="1" applyBorder="1" applyAlignment="1">
      <alignment horizontal="centerContinuous" vertical="center"/>
    </xf>
    <xf numFmtId="3" fontId="4" fillId="51" borderId="21" xfId="163" applyNumberFormat="1" applyFont="1" applyFill="1" applyBorder="1" applyAlignment="1">
      <alignment horizontal="centerContinuous" vertical="center"/>
    </xf>
    <xf numFmtId="3" fontId="4" fillId="51" borderId="20" xfId="163" applyNumberFormat="1" applyFont="1" applyFill="1" applyBorder="1" applyAlignment="1">
      <alignment horizontal="centerContinuous" vertical="center"/>
    </xf>
    <xf numFmtId="3" fontId="4" fillId="51" borderId="23" xfId="163" applyNumberFormat="1" applyFont="1" applyFill="1" applyBorder="1" applyAlignment="1">
      <alignment horizontal="left" vertical="center"/>
    </xf>
    <xf numFmtId="3" fontId="4" fillId="51" borderId="23" xfId="163" applyNumberFormat="1" applyFont="1" applyFill="1" applyBorder="1" applyAlignment="1">
      <alignment horizontal="centerContinuous" vertical="center"/>
    </xf>
    <xf numFmtId="3" fontId="4" fillId="51" borderId="0" xfId="163" applyNumberFormat="1" applyFont="1" applyFill="1" applyBorder="1" applyAlignment="1">
      <alignment horizontal="centerContinuous" vertical="center"/>
    </xf>
    <xf numFmtId="3" fontId="4" fillId="51" borderId="24" xfId="163" applyNumberFormat="1" applyFont="1" applyFill="1" applyBorder="1" applyAlignment="1">
      <alignment horizontal="centerContinuous" vertical="center"/>
    </xf>
    <xf numFmtId="3" fontId="4" fillId="51" borderId="18" xfId="163" applyNumberFormat="1" applyFont="1" applyFill="1" applyBorder="1" applyAlignment="1">
      <alignment horizontal="left" vertical="center"/>
    </xf>
    <xf numFmtId="49" fontId="4" fillId="51" borderId="25" xfId="163" applyNumberFormat="1" applyFont="1" applyFill="1" applyBorder="1" applyAlignment="1">
      <alignment horizontal="center" vertical="center"/>
    </xf>
    <xf numFmtId="3" fontId="4" fillId="51" borderId="22" xfId="163" applyNumberFormat="1" applyFont="1" applyFill="1" applyBorder="1" applyAlignment="1">
      <alignment horizontal="left" vertical="center"/>
    </xf>
    <xf numFmtId="3" fontId="2" fillId="51" borderId="23" xfId="163" applyNumberFormat="1" applyFont="1" applyFill="1" applyBorder="1" applyAlignment="1">
      <alignment horizontal="left" vertical="center"/>
    </xf>
    <xf numFmtId="3" fontId="4" fillId="51" borderId="29" xfId="163" applyNumberFormat="1" applyFont="1" applyFill="1" applyBorder="1" applyAlignment="1">
      <alignment horizontal="left" vertical="center"/>
    </xf>
    <xf numFmtId="3" fontId="2" fillId="51" borderId="25" xfId="163" applyNumberFormat="1" applyFont="1" applyFill="1" applyBorder="1" applyAlignment="1">
      <alignment horizontal="left" vertical="center"/>
    </xf>
    <xf numFmtId="3" fontId="4" fillId="51" borderId="8" xfId="163" applyNumberFormat="1" applyFont="1" applyFill="1" applyBorder="1" applyAlignment="1">
      <alignment horizontal="left" vertical="center"/>
    </xf>
    <xf numFmtId="3" fontId="2" fillId="51" borderId="22" xfId="163" applyNumberFormat="1" applyFont="1" applyFill="1" applyBorder="1" applyAlignment="1">
      <alignment horizontal="left" vertical="center"/>
    </xf>
    <xf numFmtId="3" fontId="2" fillId="51" borderId="0" xfId="163" applyNumberFormat="1" applyFont="1" applyFill="1" applyBorder="1" applyAlignment="1">
      <alignment horizontal="right" vertical="center"/>
    </xf>
    <xf numFmtId="3" fontId="2" fillId="51" borderId="18" xfId="163" applyNumberFormat="1" applyFont="1" applyFill="1" applyBorder="1" applyAlignment="1">
      <alignment horizontal="left" vertical="center"/>
    </xf>
    <xf numFmtId="3" fontId="4" fillId="51" borderId="23" xfId="163" applyNumberFormat="1" applyFont="1" applyFill="1" applyBorder="1" applyAlignment="1">
      <alignment horizontal="right" vertical="center"/>
    </xf>
    <xf numFmtId="3" fontId="4" fillId="51" borderId="0" xfId="163" applyNumberFormat="1" applyFont="1" applyFill="1" applyBorder="1" applyAlignment="1">
      <alignment horizontal="right" vertical="center"/>
    </xf>
    <xf numFmtId="3" fontId="4" fillId="51" borderId="47" xfId="163" applyNumberFormat="1" applyFont="1" applyFill="1" applyBorder="1" applyAlignment="1">
      <alignment horizontal="left" vertical="center"/>
    </xf>
    <xf numFmtId="3" fontId="4" fillId="51" borderId="48" xfId="163" applyNumberFormat="1" applyFont="1" applyFill="1" applyBorder="1" applyAlignment="1">
      <alignment horizontal="right" vertical="center"/>
    </xf>
    <xf numFmtId="3" fontId="4" fillId="51" borderId="49" xfId="163" applyNumberFormat="1" applyFont="1" applyFill="1" applyBorder="1" applyAlignment="1">
      <alignment horizontal="right" vertical="center"/>
    </xf>
    <xf numFmtId="3" fontId="4" fillId="51" borderId="50" xfId="163" applyNumberFormat="1" applyFont="1" applyFill="1" applyBorder="1" applyAlignment="1">
      <alignment horizontal="right" vertical="center"/>
    </xf>
    <xf numFmtId="0" fontId="24" fillId="0" borderId="0" xfId="163" applyFont="1" applyAlignment="1">
      <alignment horizontal="left"/>
    </xf>
    <xf numFmtId="0" fontId="24" fillId="0" borderId="0" xfId="163" applyFont="1"/>
    <xf numFmtId="0" fontId="7" fillId="0" borderId="0" xfId="0" applyFont="1" applyAlignment="1">
      <alignment vertical="center"/>
    </xf>
    <xf numFmtId="3" fontId="2" fillId="51" borderId="17" xfId="0" applyNumberFormat="1" applyFont="1" applyFill="1" applyBorder="1"/>
    <xf numFmtId="4" fontId="4" fillId="51" borderId="26" xfId="115" applyFont="1" applyFill="1" applyBorder="1" applyAlignment="1" applyProtection="1"/>
    <xf numFmtId="175" fontId="4" fillId="51" borderId="26" xfId="115" applyNumberFormat="1" applyFont="1" applyFill="1" applyBorder="1" applyAlignment="1">
      <alignment horizontal="center"/>
    </xf>
    <xf numFmtId="3" fontId="2" fillId="51" borderId="0" xfId="115" applyNumberFormat="1" applyFont="1" applyFill="1" applyBorder="1" applyAlignment="1" applyProtection="1">
      <alignment horizontal="right"/>
    </xf>
    <xf numFmtId="3" fontId="2" fillId="51" borderId="0" xfId="115" applyNumberFormat="1" applyFont="1" applyFill="1" applyAlignment="1">
      <alignment horizontal="right"/>
    </xf>
    <xf numFmtId="3" fontId="2" fillId="51" borderId="0" xfId="115" applyNumberFormat="1" applyFont="1" applyFill="1" applyAlignment="1" applyProtection="1">
      <alignment horizontal="right"/>
    </xf>
    <xf numFmtId="3" fontId="2" fillId="51" borderId="26" xfId="115" applyNumberFormat="1" applyFont="1" applyFill="1" applyBorder="1" applyAlignment="1" applyProtection="1">
      <alignment horizontal="right"/>
    </xf>
    <xf numFmtId="3" fontId="4" fillId="51" borderId="0" xfId="115" applyNumberFormat="1" applyFont="1" applyFill="1" applyBorder="1" applyAlignment="1" applyProtection="1">
      <alignment horizontal="right"/>
    </xf>
    <xf numFmtId="3" fontId="2" fillId="51" borderId="0" xfId="115" applyNumberFormat="1" applyFont="1" applyFill="1"/>
    <xf numFmtId="3" fontId="4" fillId="51" borderId="0" xfId="115" applyNumberFormat="1" applyFont="1" applyFill="1"/>
    <xf numFmtId="3" fontId="4" fillId="51" borderId="49" xfId="115" applyNumberFormat="1" applyFont="1" applyFill="1" applyBorder="1"/>
    <xf numFmtId="3" fontId="4" fillId="51" borderId="0" xfId="115" applyNumberFormat="1" applyFont="1" applyFill="1" applyBorder="1"/>
    <xf numFmtId="3" fontId="2" fillId="51" borderId="0" xfId="115" applyNumberFormat="1" applyFont="1" applyFill="1" applyBorder="1"/>
    <xf numFmtId="3" fontId="2" fillId="51" borderId="26" xfId="115" applyNumberFormat="1" applyFont="1" applyFill="1" applyBorder="1"/>
    <xf numFmtId="3" fontId="2" fillId="51" borderId="0" xfId="115" applyNumberFormat="1" applyFont="1" applyFill="1" applyBorder="1" applyAlignment="1">
      <alignment horizontal="right"/>
    </xf>
    <xf numFmtId="3" fontId="2" fillId="51" borderId="26" xfId="115" applyNumberFormat="1" applyFont="1" applyFill="1" applyBorder="1" applyAlignment="1">
      <alignment horizontal="right"/>
    </xf>
    <xf numFmtId="4" fontId="25" fillId="0" borderId="0" xfId="115" applyFont="1"/>
    <xf numFmtId="4" fontId="25" fillId="0" borderId="0" xfId="115" applyNumberFormat="1" applyFont="1" applyAlignment="1">
      <alignment horizontal="right"/>
    </xf>
    <xf numFmtId="0" fontId="4" fillId="51" borderId="29" xfId="0" applyFont="1" applyFill="1" applyBorder="1" applyAlignment="1">
      <alignment vertical="top" wrapText="1"/>
    </xf>
    <xf numFmtId="0" fontId="4" fillId="51" borderId="25" xfId="0" applyFont="1" applyFill="1" applyBorder="1" applyAlignment="1">
      <alignment vertical="center" wrapText="1"/>
    </xf>
    <xf numFmtId="3" fontId="4" fillId="51" borderId="27" xfId="0" applyNumberFormat="1" applyFont="1" applyFill="1" applyBorder="1" applyAlignment="1"/>
    <xf numFmtId="0" fontId="2" fillId="51" borderId="25" xfId="0" applyFont="1" applyFill="1" applyBorder="1" applyAlignment="1">
      <alignment vertical="center" wrapText="1"/>
    </xf>
    <xf numFmtId="3" fontId="2" fillId="51" borderId="25" xfId="0" applyNumberFormat="1" applyFont="1" applyFill="1" applyBorder="1" applyAlignment="1"/>
    <xf numFmtId="3" fontId="2" fillId="51" borderId="27" xfId="0" applyNumberFormat="1" applyFont="1" applyFill="1" applyBorder="1" applyAlignment="1"/>
    <xf numFmtId="3" fontId="4" fillId="51" borderId="25" xfId="0" applyNumberFormat="1" applyFont="1" applyFill="1" applyBorder="1" applyAlignment="1">
      <alignment vertical="center"/>
    </xf>
    <xf numFmtId="3" fontId="4" fillId="51" borderId="27" xfId="0" applyNumberFormat="1" applyFont="1" applyFill="1" applyBorder="1" applyAlignment="1">
      <alignment vertical="center"/>
    </xf>
    <xf numFmtId="0" fontId="2" fillId="51" borderId="51" xfId="0" applyFont="1" applyFill="1" applyBorder="1"/>
    <xf numFmtId="0" fontId="2" fillId="51" borderId="45" xfId="0" applyFont="1" applyFill="1" applyBorder="1"/>
    <xf numFmtId="0" fontId="4" fillId="51" borderId="52" xfId="0" applyFont="1" applyFill="1" applyBorder="1" applyAlignment="1"/>
    <xf numFmtId="0" fontId="4" fillId="51" borderId="39" xfId="0" applyFont="1" applyFill="1" applyBorder="1" applyAlignment="1"/>
    <xf numFmtId="0" fontId="4" fillId="51" borderId="53" xfId="0" applyFont="1" applyFill="1" applyBorder="1" applyAlignment="1"/>
    <xf numFmtId="165" fontId="4" fillId="51" borderId="53" xfId="0" applyNumberFormat="1" applyFont="1" applyFill="1" applyBorder="1"/>
    <xf numFmtId="9" fontId="4" fillId="51" borderId="54" xfId="0" applyNumberFormat="1" applyFont="1" applyFill="1" applyBorder="1"/>
    <xf numFmtId="0" fontId="2" fillId="51" borderId="55" xfId="0" applyFont="1" applyFill="1" applyBorder="1" applyAlignment="1"/>
    <xf numFmtId="0" fontId="2" fillId="51" borderId="44" xfId="0" applyFont="1" applyFill="1" applyBorder="1" applyAlignment="1"/>
    <xf numFmtId="0" fontId="2" fillId="51" borderId="56" xfId="0" applyFont="1" applyFill="1" applyBorder="1" applyAlignment="1"/>
    <xf numFmtId="9" fontId="2" fillId="51" borderId="17" xfId="0" applyNumberFormat="1" applyFont="1" applyFill="1" applyBorder="1"/>
    <xf numFmtId="0" fontId="2" fillId="51" borderId="52" xfId="0" applyFont="1" applyFill="1" applyBorder="1" applyAlignment="1"/>
    <xf numFmtId="167" fontId="2" fillId="51" borderId="53" xfId="0" applyNumberFormat="1" applyFont="1" applyFill="1" applyBorder="1"/>
    <xf numFmtId="9" fontId="2" fillId="51" borderId="54" xfId="0" applyNumberFormat="1" applyFont="1" applyFill="1" applyBorder="1"/>
    <xf numFmtId="3" fontId="2" fillId="51" borderId="21" xfId="0" applyNumberFormat="1" applyFont="1" applyFill="1" applyBorder="1" applyAlignment="1">
      <alignment horizontal="right"/>
    </xf>
    <xf numFmtId="0" fontId="23" fillId="51" borderId="23" xfId="0" applyFont="1" applyFill="1" applyBorder="1"/>
    <xf numFmtId="167" fontId="2" fillId="51" borderId="57" xfId="0" applyNumberFormat="1" applyFont="1" applyFill="1" applyBorder="1"/>
    <xf numFmtId="0" fontId="2" fillId="51" borderId="19" xfId="0" applyFont="1" applyFill="1" applyBorder="1"/>
    <xf numFmtId="165" fontId="2" fillId="51" borderId="56" xfId="0" applyNumberFormat="1" applyFont="1" applyFill="1" applyBorder="1"/>
    <xf numFmtId="165" fontId="2" fillId="51" borderId="55" xfId="0" applyNumberFormat="1" applyFont="1" applyFill="1" applyBorder="1" applyAlignment="1"/>
    <xf numFmtId="3" fontId="2" fillId="51" borderId="0" xfId="0" quotePrefix="1" applyNumberFormat="1" applyFont="1" applyFill="1" applyBorder="1" applyAlignment="1">
      <alignment horizontal="center" wrapText="1"/>
    </xf>
    <xf numFmtId="3" fontId="2" fillId="0" borderId="0" xfId="0" quotePrefix="1" applyNumberFormat="1" applyFont="1"/>
    <xf numFmtId="3" fontId="4" fillId="51" borderId="27" xfId="0" quotePrefix="1" applyNumberFormat="1" applyFont="1" applyFill="1" applyBorder="1" applyAlignment="1"/>
    <xf numFmtId="3" fontId="4" fillId="51" borderId="28" xfId="163" quotePrefix="1" applyNumberFormat="1" applyFont="1" applyFill="1" applyBorder="1" applyAlignment="1">
      <alignment horizontal="centerContinuous" vertical="center"/>
    </xf>
    <xf numFmtId="3" fontId="2" fillId="51" borderId="22" xfId="163" applyNumberFormat="1" applyFont="1" applyFill="1" applyBorder="1" applyAlignment="1">
      <alignment horizontal="right" vertical="center"/>
    </xf>
    <xf numFmtId="3" fontId="4" fillId="51" borderId="8" xfId="163" applyNumberFormat="1" applyFont="1" applyFill="1" applyBorder="1" applyAlignment="1">
      <alignment horizontal="right" vertical="center"/>
    </xf>
    <xf numFmtId="3" fontId="2" fillId="51" borderId="18" xfId="163" applyNumberFormat="1" applyFont="1" applyFill="1" applyBorder="1" applyAlignment="1">
      <alignment horizontal="right" vertical="center"/>
    </xf>
    <xf numFmtId="3" fontId="2" fillId="51" borderId="18" xfId="163" quotePrefix="1" applyNumberFormat="1" applyFont="1" applyFill="1" applyBorder="1" applyAlignment="1">
      <alignment horizontal="right" vertical="center"/>
    </xf>
    <xf numFmtId="3" fontId="4" fillId="51" borderId="22" xfId="163" applyNumberFormat="1" applyFont="1" applyFill="1" applyBorder="1" applyAlignment="1">
      <alignment horizontal="right" vertical="center"/>
    </xf>
    <xf numFmtId="3" fontId="4" fillId="51" borderId="30" xfId="163" applyNumberFormat="1" applyFont="1" applyFill="1" applyBorder="1" applyAlignment="1">
      <alignment horizontal="right" vertical="center"/>
    </xf>
    <xf numFmtId="3" fontId="4" fillId="51" borderId="58" xfId="163" applyNumberFormat="1" applyFont="1" applyFill="1" applyBorder="1" applyAlignment="1">
      <alignment horizontal="right" vertical="center"/>
    </xf>
    <xf numFmtId="3" fontId="26" fillId="51" borderId="22" xfId="163" applyNumberFormat="1" applyFont="1" applyFill="1" applyBorder="1" applyAlignment="1">
      <alignment horizontal="right" vertical="center"/>
    </xf>
    <xf numFmtId="3" fontId="27" fillId="51" borderId="8" xfId="163" applyNumberFormat="1" applyFont="1" applyFill="1" applyBorder="1" applyAlignment="1">
      <alignment horizontal="right" vertical="center"/>
    </xf>
    <xf numFmtId="3" fontId="26" fillId="51" borderId="18" xfId="163" applyNumberFormat="1" applyFont="1" applyFill="1" applyBorder="1" applyAlignment="1">
      <alignment horizontal="right" vertical="center"/>
    </xf>
    <xf numFmtId="3" fontId="27" fillId="51" borderId="22" xfId="163" applyNumberFormat="1" applyFont="1" applyFill="1" applyBorder="1" applyAlignment="1">
      <alignment horizontal="right" vertical="center"/>
    </xf>
    <xf numFmtId="3" fontId="27" fillId="51" borderId="30" xfId="163" applyNumberFormat="1" applyFont="1" applyFill="1" applyBorder="1" applyAlignment="1">
      <alignment horizontal="right" vertical="center"/>
    </xf>
    <xf numFmtId="0" fontId="13" fillId="51" borderId="0" xfId="0" applyFont="1" applyFill="1" applyAlignment="1"/>
    <xf numFmtId="0" fontId="4" fillId="51" borderId="25" xfId="0" applyFont="1" applyFill="1" applyBorder="1" applyAlignment="1"/>
    <xf numFmtId="165" fontId="4" fillId="51" borderId="27" xfId="0" applyNumberFormat="1" applyFont="1" applyFill="1" applyBorder="1"/>
    <xf numFmtId="49" fontId="4" fillId="51" borderId="18" xfId="163" applyNumberFormat="1" applyFont="1" applyFill="1" applyBorder="1" applyAlignment="1">
      <alignment horizontal="center" vertical="center"/>
    </xf>
    <xf numFmtId="0" fontId="2" fillId="51" borderId="28" xfId="0" applyFont="1" applyFill="1" applyBorder="1" applyAlignment="1">
      <alignment wrapText="1"/>
    </xf>
    <xf numFmtId="3" fontId="2" fillId="51" borderId="28" xfId="0" applyNumberFormat="1" applyFont="1" applyFill="1" applyBorder="1"/>
    <xf numFmtId="9" fontId="2" fillId="51" borderId="22" xfId="0" applyNumberFormat="1" applyFont="1" applyFill="1" applyBorder="1" applyAlignment="1">
      <alignment horizontal="right"/>
    </xf>
    <xf numFmtId="9" fontId="2" fillId="51" borderId="22" xfId="0" quotePrefix="1" applyNumberFormat="1" applyFont="1" applyFill="1" applyBorder="1" applyAlignment="1">
      <alignment horizontal="right"/>
    </xf>
    <xf numFmtId="9" fontId="2" fillId="51" borderId="18" xfId="0" applyNumberFormat="1" applyFont="1" applyFill="1" applyBorder="1" applyAlignment="1">
      <alignment horizontal="right"/>
    </xf>
    <xf numFmtId="9" fontId="2" fillId="51" borderId="28" xfId="0" applyNumberFormat="1" applyFont="1" applyFill="1" applyBorder="1" applyAlignment="1">
      <alignment horizontal="right"/>
    </xf>
    <xf numFmtId="9" fontId="2" fillId="51" borderId="59" xfId="0" quotePrefix="1" applyNumberFormat="1" applyFont="1" applyFill="1" applyBorder="1" applyAlignment="1">
      <alignment horizontal="right"/>
    </xf>
    <xf numFmtId="2" fontId="2" fillId="51" borderId="21" xfId="0" applyNumberFormat="1" applyFont="1" applyFill="1" applyBorder="1"/>
    <xf numFmtId="0" fontId="2" fillId="51" borderId="45" xfId="0" applyFont="1" applyFill="1" applyBorder="1" applyAlignment="1"/>
    <xf numFmtId="0" fontId="2" fillId="51" borderId="57" xfId="0" applyFont="1" applyFill="1" applyBorder="1" applyAlignment="1"/>
    <xf numFmtId="9" fontId="2" fillId="51" borderId="59" xfId="0" applyNumberFormat="1" applyFont="1" applyFill="1" applyBorder="1"/>
    <xf numFmtId="0" fontId="4" fillId="51" borderId="51" xfId="0" applyFont="1" applyFill="1" applyBorder="1" applyAlignment="1"/>
    <xf numFmtId="0" fontId="2" fillId="51" borderId="29" xfId="0" applyFont="1" applyFill="1" applyBorder="1" applyAlignment="1"/>
    <xf numFmtId="0" fontId="2" fillId="51" borderId="31" xfId="0" applyFont="1" applyFill="1" applyBorder="1" applyAlignment="1"/>
    <xf numFmtId="0" fontId="2" fillId="51" borderId="30" xfId="0" applyFont="1" applyFill="1" applyBorder="1" applyAlignment="1"/>
    <xf numFmtId="0" fontId="2" fillId="51" borderId="19" xfId="0" applyFont="1" applyFill="1" applyBorder="1" applyAlignment="1"/>
    <xf numFmtId="0" fontId="2" fillId="51" borderId="20" xfId="0" applyFont="1" applyFill="1" applyBorder="1" applyAlignment="1"/>
    <xf numFmtId="0" fontId="2" fillId="51" borderId="21" xfId="0" applyFont="1" applyFill="1" applyBorder="1" applyAlignment="1"/>
    <xf numFmtId="0" fontId="4" fillId="51" borderId="29" xfId="0" applyFont="1" applyFill="1" applyBorder="1" applyAlignment="1">
      <alignment horizontal="center" vertical="center" wrapText="1"/>
    </xf>
    <xf numFmtId="0" fontId="4" fillId="51" borderId="30" xfId="0" applyFont="1" applyFill="1" applyBorder="1" applyAlignment="1">
      <alignment horizontal="center" vertical="center" wrapText="1"/>
    </xf>
    <xf numFmtId="0" fontId="23" fillId="51" borderId="19" xfId="0" applyFont="1" applyFill="1" applyBorder="1" applyAlignment="1"/>
    <xf numFmtId="0" fontId="23" fillId="51" borderId="20" xfId="0" applyFont="1" applyFill="1" applyBorder="1" applyAlignment="1"/>
    <xf numFmtId="0" fontId="2" fillId="51" borderId="52" xfId="0" applyFont="1" applyFill="1" applyBorder="1" applyAlignment="1"/>
    <xf numFmtId="0" fontId="2" fillId="51" borderId="39" xfId="0" applyFont="1" applyFill="1" applyBorder="1" applyAlignment="1"/>
    <xf numFmtId="0" fontId="2" fillId="51" borderId="53" xfId="0" applyFont="1" applyFill="1" applyBorder="1" applyAlignment="1"/>
    <xf numFmtId="0" fontId="4" fillId="51" borderId="29" xfId="0" applyFont="1" applyFill="1" applyBorder="1" applyAlignment="1">
      <alignment vertical="center" wrapText="1"/>
    </xf>
    <xf numFmtId="175" fontId="4" fillId="51" borderId="51" xfId="115" applyNumberFormat="1" applyFont="1" applyFill="1" applyBorder="1" applyAlignment="1">
      <alignment horizontal="center"/>
    </xf>
    <xf numFmtId="175" fontId="4" fillId="51" borderId="57" xfId="115" applyNumberFormat="1" applyFont="1" applyFill="1" applyBorder="1" applyAlignment="1">
      <alignment horizontal="center"/>
    </xf>
    <xf numFmtId="0" fontId="2" fillId="51" borderId="31" xfId="0" applyFont="1" applyFill="1" applyBorder="1" applyAlignment="1">
      <alignment horizontal="center" vertical="center" wrapText="1"/>
    </xf>
    <xf numFmtId="3" fontId="2" fillId="51" borderId="33" xfId="0" applyNumberFormat="1" applyFont="1" applyFill="1" applyBorder="1" applyAlignment="1">
      <alignment horizontal="center" wrapText="1"/>
    </xf>
    <xf numFmtId="3" fontId="2" fillId="51" borderId="0" xfId="0" applyNumberFormat="1" applyFont="1" applyFill="1" applyBorder="1" applyAlignment="1">
      <alignment horizontal="center" wrapText="1"/>
    </xf>
    <xf numFmtId="3" fontId="2" fillId="51" borderId="26" xfId="0" applyNumberFormat="1" applyFont="1" applyFill="1" applyBorder="1" applyAlignment="1">
      <alignment horizontal="center" wrapText="1"/>
    </xf>
    <xf numFmtId="49" fontId="4" fillId="51" borderId="29" xfId="0" applyNumberFormat="1" applyFont="1" applyFill="1" applyBorder="1" applyAlignment="1">
      <alignment horizontal="center" vertical="center"/>
    </xf>
    <xf numFmtId="49" fontId="4" fillId="51" borderId="30" xfId="0" applyNumberFormat="1" applyFont="1" applyFill="1" applyBorder="1" applyAlignment="1">
      <alignment horizontal="center" vertical="center"/>
    </xf>
  </cellXfs>
  <cellStyles count="182">
    <cellStyle name="_Column1" xfId="1" xr:uid="{00000000-0005-0000-0000-000000000000}"/>
    <cellStyle name="_Column1_TARGET2" xfId="2" xr:uid="{00000000-0005-0000-0000-000001000000}"/>
    <cellStyle name="_Column2" xfId="3" xr:uid="{00000000-0005-0000-0000-000002000000}"/>
    <cellStyle name="_Column2_TARGET2" xfId="4" xr:uid="{00000000-0005-0000-0000-000003000000}"/>
    <cellStyle name="_Column3" xfId="5" xr:uid="{00000000-0005-0000-0000-000004000000}"/>
    <cellStyle name="_Column3_TARGET2" xfId="6" xr:uid="{00000000-0005-0000-0000-000005000000}"/>
    <cellStyle name="_Column4" xfId="7" xr:uid="{00000000-0005-0000-0000-000006000000}"/>
    <cellStyle name="_Column4_TARGET2" xfId="8" xr:uid="{00000000-0005-0000-0000-000007000000}"/>
    <cellStyle name="_Column5" xfId="9" xr:uid="{00000000-0005-0000-0000-000008000000}"/>
    <cellStyle name="_Column5_TARGET2" xfId="10" xr:uid="{00000000-0005-0000-0000-000009000000}"/>
    <cellStyle name="_Column6" xfId="11" xr:uid="{00000000-0005-0000-0000-00000A000000}"/>
    <cellStyle name="_Column6_TARGET2" xfId="12" xr:uid="{00000000-0005-0000-0000-00000B000000}"/>
    <cellStyle name="_Column7" xfId="13" xr:uid="{00000000-0005-0000-0000-00000C000000}"/>
    <cellStyle name="_Column7_TARGET2" xfId="14" xr:uid="{00000000-0005-0000-0000-00000D000000}"/>
    <cellStyle name="_Data" xfId="15" xr:uid="{00000000-0005-0000-0000-00000E000000}"/>
    <cellStyle name="_Data_TARGET2" xfId="16" xr:uid="{00000000-0005-0000-0000-00000F000000}"/>
    <cellStyle name="_Header" xfId="17" xr:uid="{00000000-0005-0000-0000-000010000000}"/>
    <cellStyle name="_Header_TARGET2" xfId="18" xr:uid="{00000000-0005-0000-0000-000011000000}"/>
    <cellStyle name="_Row1" xfId="19" xr:uid="{00000000-0005-0000-0000-000012000000}"/>
    <cellStyle name="_Row1_TARGET2" xfId="20" xr:uid="{00000000-0005-0000-0000-000013000000}"/>
    <cellStyle name="_Row2" xfId="21" xr:uid="{00000000-0005-0000-0000-000014000000}"/>
    <cellStyle name="_Row2_TARGET2" xfId="22" xr:uid="{00000000-0005-0000-0000-000015000000}"/>
    <cellStyle name="_Row3" xfId="23" xr:uid="{00000000-0005-0000-0000-000016000000}"/>
    <cellStyle name="_Row4" xfId="24" xr:uid="{00000000-0005-0000-0000-000017000000}"/>
    <cellStyle name="_Row5" xfId="25" xr:uid="{00000000-0005-0000-0000-000018000000}"/>
    <cellStyle name="_Row6" xfId="26" xr:uid="{00000000-0005-0000-0000-000019000000}"/>
    <cellStyle name="_Row7" xfId="27" xr:uid="{00000000-0005-0000-0000-00001A000000}"/>
    <cellStyle name="20% - Accent1" xfId="28" xr:uid="{00000000-0005-0000-0000-00001B000000}"/>
    <cellStyle name="20% - Accent2" xfId="29" xr:uid="{00000000-0005-0000-0000-00001C000000}"/>
    <cellStyle name="20% - Accent3" xfId="30" xr:uid="{00000000-0005-0000-0000-00001D000000}"/>
    <cellStyle name="20% - Accent4" xfId="31" xr:uid="{00000000-0005-0000-0000-00001E000000}"/>
    <cellStyle name="20% - Accent5" xfId="32" xr:uid="{00000000-0005-0000-0000-00001F000000}"/>
    <cellStyle name="20% - Accent6" xfId="33" xr:uid="{00000000-0005-0000-0000-000020000000}"/>
    <cellStyle name="40% - Accent1" xfId="34" xr:uid="{00000000-0005-0000-0000-000021000000}"/>
    <cellStyle name="40% - Accent2" xfId="35" xr:uid="{00000000-0005-0000-0000-000022000000}"/>
    <cellStyle name="40% - Accent3" xfId="36" xr:uid="{00000000-0005-0000-0000-000023000000}"/>
    <cellStyle name="40% - Accent4" xfId="37" xr:uid="{00000000-0005-0000-0000-000024000000}"/>
    <cellStyle name="40% - Accent5" xfId="38" xr:uid="{00000000-0005-0000-0000-000025000000}"/>
    <cellStyle name="40% - Accent6" xfId="39" xr:uid="{00000000-0005-0000-0000-000026000000}"/>
    <cellStyle name="60% - Accent1" xfId="40" xr:uid="{00000000-0005-0000-0000-000027000000}"/>
    <cellStyle name="60% - Accent2" xfId="41" xr:uid="{00000000-0005-0000-0000-000028000000}"/>
    <cellStyle name="60% - Accent3" xfId="42" xr:uid="{00000000-0005-0000-0000-000029000000}"/>
    <cellStyle name="60% - Accent4" xfId="43" xr:uid="{00000000-0005-0000-0000-00002A000000}"/>
    <cellStyle name="60% - Accent5" xfId="44" xr:uid="{00000000-0005-0000-0000-00002B000000}"/>
    <cellStyle name="60% - Accent6" xfId="45" xr:uid="{00000000-0005-0000-0000-00002C000000}"/>
    <cellStyle name="Accent1" xfId="46" xr:uid="{00000000-0005-0000-0000-00002D000000}"/>
    <cellStyle name="Accent1 - 20%" xfId="47" xr:uid="{00000000-0005-0000-0000-00002E000000}"/>
    <cellStyle name="Accent1 - 40%" xfId="48" xr:uid="{00000000-0005-0000-0000-00002F000000}"/>
    <cellStyle name="Accent1 - 60%" xfId="49" xr:uid="{00000000-0005-0000-0000-000030000000}"/>
    <cellStyle name="Accent2" xfId="50" xr:uid="{00000000-0005-0000-0000-000031000000}"/>
    <cellStyle name="Accent2 - 20%" xfId="51" xr:uid="{00000000-0005-0000-0000-000032000000}"/>
    <cellStyle name="Accent2 - 40%" xfId="52" xr:uid="{00000000-0005-0000-0000-000033000000}"/>
    <cellStyle name="Accent2 - 60%" xfId="53" xr:uid="{00000000-0005-0000-0000-000034000000}"/>
    <cellStyle name="Accent3" xfId="54" xr:uid="{00000000-0005-0000-0000-000035000000}"/>
    <cellStyle name="Accent3 - 20%" xfId="55" xr:uid="{00000000-0005-0000-0000-000036000000}"/>
    <cellStyle name="Accent3 - 40%" xfId="56" xr:uid="{00000000-0005-0000-0000-000037000000}"/>
    <cellStyle name="Accent3 - 60%" xfId="57" xr:uid="{00000000-0005-0000-0000-000038000000}"/>
    <cellStyle name="Accent3_Basis-Q1-09" xfId="58" xr:uid="{00000000-0005-0000-0000-000039000000}"/>
    <cellStyle name="Accent4" xfId="59" xr:uid="{00000000-0005-0000-0000-00003A000000}"/>
    <cellStyle name="Accent4 - 20%" xfId="60" xr:uid="{00000000-0005-0000-0000-00003B000000}"/>
    <cellStyle name="Accent4 - 40%" xfId="61" xr:uid="{00000000-0005-0000-0000-00003C000000}"/>
    <cellStyle name="Accent4 - 60%" xfId="62" xr:uid="{00000000-0005-0000-0000-00003D000000}"/>
    <cellStyle name="Accent4_Basis-Q1-09" xfId="63" xr:uid="{00000000-0005-0000-0000-00003E000000}"/>
    <cellStyle name="Accent5" xfId="64" xr:uid="{00000000-0005-0000-0000-00003F000000}"/>
    <cellStyle name="Accent5 - 20%" xfId="65" xr:uid="{00000000-0005-0000-0000-000040000000}"/>
    <cellStyle name="Accent5 - 40%" xfId="66" xr:uid="{00000000-0005-0000-0000-000041000000}"/>
    <cellStyle name="Accent5 - 60%" xfId="67" xr:uid="{00000000-0005-0000-0000-000042000000}"/>
    <cellStyle name="Accent5_Basis-Q1-09" xfId="68" xr:uid="{00000000-0005-0000-0000-000043000000}"/>
    <cellStyle name="Accent6" xfId="69" xr:uid="{00000000-0005-0000-0000-000044000000}"/>
    <cellStyle name="Accent6 - 20%" xfId="70" xr:uid="{00000000-0005-0000-0000-000045000000}"/>
    <cellStyle name="Accent6 - 40%" xfId="71" xr:uid="{00000000-0005-0000-0000-000046000000}"/>
    <cellStyle name="Accent6 - 60%" xfId="72" xr:uid="{00000000-0005-0000-0000-000047000000}"/>
    <cellStyle name="Accent6_Basis-Q1-09" xfId="73" xr:uid="{00000000-0005-0000-0000-000048000000}"/>
    <cellStyle name="Bad" xfId="74" xr:uid="{00000000-0005-0000-0000-000049000000}"/>
    <cellStyle name="Calculation" xfId="75" xr:uid="{00000000-0005-0000-0000-00004A000000}"/>
    <cellStyle name="Check Cell" xfId="76" xr:uid="{00000000-0005-0000-0000-00004B000000}"/>
    <cellStyle name="Comma  - Style1" xfId="77" xr:uid="{00000000-0005-0000-0000-00004C000000}"/>
    <cellStyle name="Comma  - Style2" xfId="78" xr:uid="{00000000-0005-0000-0000-00004D000000}"/>
    <cellStyle name="Comma  - Style3" xfId="79" xr:uid="{00000000-0005-0000-0000-00004E000000}"/>
    <cellStyle name="Comma  - Style4" xfId="80" xr:uid="{00000000-0005-0000-0000-00004F000000}"/>
    <cellStyle name="Comma  - Style5" xfId="81" xr:uid="{00000000-0005-0000-0000-000050000000}"/>
    <cellStyle name="Comma  - Style6" xfId="82" xr:uid="{00000000-0005-0000-0000-000051000000}"/>
    <cellStyle name="Comma  - Style7" xfId="83" xr:uid="{00000000-0005-0000-0000-000052000000}"/>
    <cellStyle name="Comma  - Style8" xfId="84" xr:uid="{00000000-0005-0000-0000-000053000000}"/>
    <cellStyle name="Datum" xfId="85" xr:uid="{00000000-0005-0000-0000-000054000000}"/>
    <cellStyle name="Emphasis 1" xfId="86" xr:uid="{00000000-0005-0000-0000-000055000000}"/>
    <cellStyle name="Emphasis 2" xfId="87" xr:uid="{00000000-0005-0000-0000-000056000000}"/>
    <cellStyle name="Emphasis 3" xfId="88" xr:uid="{00000000-0005-0000-0000-000057000000}"/>
    <cellStyle name="Euro" xfId="89" xr:uid="{00000000-0005-0000-0000-000058000000}"/>
    <cellStyle name="Explanatory Text" xfId="90" xr:uid="{00000000-0005-0000-0000-000059000000}"/>
    <cellStyle name="Good" xfId="91" xr:uid="{00000000-0005-0000-0000-00005A000000}"/>
    <cellStyle name="Grey" xfId="92" xr:uid="{00000000-0005-0000-0000-00005B000000}"/>
    <cellStyle name="Heading 1" xfId="93" xr:uid="{00000000-0005-0000-0000-00005C000000}"/>
    <cellStyle name="Heading 2" xfId="94" xr:uid="{00000000-0005-0000-0000-00005D000000}"/>
    <cellStyle name="Heading 3" xfId="95" xr:uid="{00000000-0005-0000-0000-00005E000000}"/>
    <cellStyle name="Heading 4" xfId="96" xr:uid="{00000000-0005-0000-0000-00005F000000}"/>
    <cellStyle name="Input" xfId="97" xr:uid="{00000000-0005-0000-0000-000060000000}"/>
    <cellStyle name="Input [yellow]" xfId="98" xr:uid="{00000000-0005-0000-0000-000061000000}"/>
    <cellStyle name="Input_Basis-Q1-09" xfId="99" xr:uid="{00000000-0005-0000-0000-000062000000}"/>
    <cellStyle name="Linked Cell" xfId="100" xr:uid="{00000000-0005-0000-0000-000063000000}"/>
    <cellStyle name="Milliers [0]_laroux" xfId="101" xr:uid="{00000000-0005-0000-0000-000064000000}"/>
    <cellStyle name="Milliers_laroux" xfId="102" xr:uid="{00000000-0005-0000-0000-000065000000}"/>
    <cellStyle name="MioS-Format" xfId="103" xr:uid="{00000000-0005-0000-0000-000066000000}"/>
    <cellStyle name="Monétaire [0]_laroux" xfId="104" xr:uid="{00000000-0005-0000-0000-000067000000}"/>
    <cellStyle name="Monétaire_laroux" xfId="105" xr:uid="{00000000-0005-0000-0000-000068000000}"/>
    <cellStyle name="Normal" xfId="0" builtinId="0"/>
    <cellStyle name="Normal - Formatvorlage1" xfId="106" xr:uid="{00000000-0005-0000-0000-000069000000}"/>
    <cellStyle name="Normal - Formatvorlage2" xfId="107" xr:uid="{00000000-0005-0000-0000-00006A000000}"/>
    <cellStyle name="Normal - Formatvorlage3" xfId="108" xr:uid="{00000000-0005-0000-0000-00006B000000}"/>
    <cellStyle name="Normal - Formatvorlage4" xfId="109" xr:uid="{00000000-0005-0000-0000-00006C000000}"/>
    <cellStyle name="Normal - Formatvorlage5" xfId="110" xr:uid="{00000000-0005-0000-0000-00006D000000}"/>
    <cellStyle name="Normal - Formatvorlage6" xfId="111" xr:uid="{00000000-0005-0000-0000-00006E000000}"/>
    <cellStyle name="Normal - Formatvorlage7" xfId="112" xr:uid="{00000000-0005-0000-0000-00006F000000}"/>
    <cellStyle name="Normal - Formatvorlage8" xfId="113" xr:uid="{00000000-0005-0000-0000-000070000000}"/>
    <cellStyle name="Normal - Style1" xfId="114" xr:uid="{00000000-0005-0000-0000-000071000000}"/>
    <cellStyle name="Normal_Bil98koE" xfId="115" xr:uid="{00000000-0005-0000-0000-000073000000}"/>
    <cellStyle name="Note" xfId="116" xr:uid="{00000000-0005-0000-0000-000074000000}"/>
    <cellStyle name="Output" xfId="117" xr:uid="{00000000-0005-0000-0000-000075000000}"/>
    <cellStyle name="Percent [2]" xfId="118" xr:uid="{00000000-0005-0000-0000-000076000000}"/>
    <cellStyle name="SAPBEXaggData" xfId="119" xr:uid="{00000000-0005-0000-0000-000077000000}"/>
    <cellStyle name="SAPBEXaggDataEmph" xfId="120" xr:uid="{00000000-0005-0000-0000-000078000000}"/>
    <cellStyle name="SAPBEXaggItem" xfId="121" xr:uid="{00000000-0005-0000-0000-000079000000}"/>
    <cellStyle name="SAPBEXaggItemX" xfId="122" xr:uid="{00000000-0005-0000-0000-00007A000000}"/>
    <cellStyle name="SAPBEXchaText" xfId="123" xr:uid="{00000000-0005-0000-0000-00007B000000}"/>
    <cellStyle name="SAPBEXexcBad7" xfId="124" xr:uid="{00000000-0005-0000-0000-00007C000000}"/>
    <cellStyle name="SAPBEXexcBad8" xfId="125" xr:uid="{00000000-0005-0000-0000-00007D000000}"/>
    <cellStyle name="SAPBEXexcBad9" xfId="126" xr:uid="{00000000-0005-0000-0000-00007E000000}"/>
    <cellStyle name="SAPBEXexcCritical4" xfId="127" xr:uid="{00000000-0005-0000-0000-00007F000000}"/>
    <cellStyle name="SAPBEXexcCritical5" xfId="128" xr:uid="{00000000-0005-0000-0000-000080000000}"/>
    <cellStyle name="SAPBEXexcCritical6" xfId="129" xr:uid="{00000000-0005-0000-0000-000081000000}"/>
    <cellStyle name="SAPBEXexcGood1" xfId="130" xr:uid="{00000000-0005-0000-0000-000082000000}"/>
    <cellStyle name="SAPBEXexcGood2" xfId="131" xr:uid="{00000000-0005-0000-0000-000083000000}"/>
    <cellStyle name="SAPBEXexcGood3" xfId="132" xr:uid="{00000000-0005-0000-0000-000084000000}"/>
    <cellStyle name="SAPBEXfilterDrill" xfId="133" xr:uid="{00000000-0005-0000-0000-000085000000}"/>
    <cellStyle name="SAPBEXfilterItem" xfId="134" xr:uid="{00000000-0005-0000-0000-000086000000}"/>
    <cellStyle name="SAPBEXfilterText" xfId="135" xr:uid="{00000000-0005-0000-0000-000087000000}"/>
    <cellStyle name="SAPBEXformats" xfId="136" xr:uid="{00000000-0005-0000-0000-000088000000}"/>
    <cellStyle name="SAPBEXheaderItem" xfId="137" xr:uid="{00000000-0005-0000-0000-000089000000}"/>
    <cellStyle name="SAPBEXheaderText" xfId="138" xr:uid="{00000000-0005-0000-0000-00008A000000}"/>
    <cellStyle name="SAPBEXHLevel0" xfId="139" xr:uid="{00000000-0005-0000-0000-00008B000000}"/>
    <cellStyle name="SAPBEXHLevel0X" xfId="140" xr:uid="{00000000-0005-0000-0000-00008C000000}"/>
    <cellStyle name="SAPBEXHLevel1" xfId="141" xr:uid="{00000000-0005-0000-0000-00008D000000}"/>
    <cellStyle name="SAPBEXHLevel1X" xfId="142" xr:uid="{00000000-0005-0000-0000-00008E000000}"/>
    <cellStyle name="SAPBEXHLevel2" xfId="143" xr:uid="{00000000-0005-0000-0000-00008F000000}"/>
    <cellStyle name="SAPBEXHLevel2X" xfId="144" xr:uid="{00000000-0005-0000-0000-000090000000}"/>
    <cellStyle name="SAPBEXHLevel3" xfId="145" xr:uid="{00000000-0005-0000-0000-000091000000}"/>
    <cellStyle name="SAPBEXHLevel3X" xfId="146" xr:uid="{00000000-0005-0000-0000-000092000000}"/>
    <cellStyle name="SAPBEXinputData" xfId="147" xr:uid="{00000000-0005-0000-0000-000093000000}"/>
    <cellStyle name="SAPBEXItemHeader" xfId="148" xr:uid="{00000000-0005-0000-0000-000094000000}"/>
    <cellStyle name="SAPBEXresData" xfId="149" xr:uid="{00000000-0005-0000-0000-000095000000}"/>
    <cellStyle name="SAPBEXresDataEmph" xfId="150" xr:uid="{00000000-0005-0000-0000-000096000000}"/>
    <cellStyle name="SAPBEXresItem" xfId="151" xr:uid="{00000000-0005-0000-0000-000097000000}"/>
    <cellStyle name="SAPBEXresItemX" xfId="152" xr:uid="{00000000-0005-0000-0000-000098000000}"/>
    <cellStyle name="SAPBEXstdData" xfId="153" xr:uid="{00000000-0005-0000-0000-000099000000}"/>
    <cellStyle name="SAPBEXstdDataEmph" xfId="154" xr:uid="{00000000-0005-0000-0000-00009A000000}"/>
    <cellStyle name="SAPBEXstdItem" xfId="155" xr:uid="{00000000-0005-0000-0000-00009B000000}"/>
    <cellStyle name="SAPBEXstdItemX" xfId="156" xr:uid="{00000000-0005-0000-0000-00009C000000}"/>
    <cellStyle name="SAPBEXtitle" xfId="157" xr:uid="{00000000-0005-0000-0000-00009D000000}"/>
    <cellStyle name="SAPBEXunassignedItem" xfId="158" xr:uid="{00000000-0005-0000-0000-00009E000000}"/>
    <cellStyle name="SAPBEXundefined" xfId="159" xr:uid="{00000000-0005-0000-0000-00009F000000}"/>
    <cellStyle name="S-Format" xfId="160" xr:uid="{00000000-0005-0000-0000-0000A0000000}"/>
    <cellStyle name="Sheet Title" xfId="161" xr:uid="{00000000-0005-0000-0000-0000A1000000}"/>
    <cellStyle name="Standard_Tabelle1_1" xfId="162" xr:uid="{00000000-0005-0000-0000-0000A3000000}"/>
    <cellStyle name="Standard_XX_GROUP_DEV_LASTFC_B_PY_NOV" xfId="163" xr:uid="{00000000-0005-0000-0000-0000A4000000}"/>
    <cellStyle name="STYL0 - Formatvorlage1" xfId="164" xr:uid="{00000000-0005-0000-0000-0000A5000000}"/>
    <cellStyle name="STYL1 - Formatvorlage2" xfId="165" xr:uid="{00000000-0005-0000-0000-0000A6000000}"/>
    <cellStyle name="STYL2 - Formatvorlage3" xfId="166" xr:uid="{00000000-0005-0000-0000-0000A7000000}"/>
    <cellStyle name="STYL3 - Formatvorlage4" xfId="167" xr:uid="{00000000-0005-0000-0000-0000A8000000}"/>
    <cellStyle name="STYL4 - Formatvorlage5" xfId="168" xr:uid="{00000000-0005-0000-0000-0000A9000000}"/>
    <cellStyle name="STYL5 - Formatvorlage6" xfId="169" xr:uid="{00000000-0005-0000-0000-0000AA000000}"/>
    <cellStyle name="STYL6 - Formatvorlage7" xfId="170" xr:uid="{00000000-0005-0000-0000-0000AB000000}"/>
    <cellStyle name="STYL7 - Formatvorlage8" xfId="171" xr:uid="{00000000-0005-0000-0000-0000AC000000}"/>
    <cellStyle name="TabSumme1" xfId="172" xr:uid="{00000000-0005-0000-0000-0000AD000000}"/>
    <cellStyle name="TabSumme2" xfId="173" xr:uid="{00000000-0005-0000-0000-0000AE000000}"/>
    <cellStyle name="TabÜberschr1" xfId="174" xr:uid="{00000000-0005-0000-0000-0000AF000000}"/>
    <cellStyle name="TabÜberschr2" xfId="175" xr:uid="{00000000-0005-0000-0000-0000B0000000}"/>
    <cellStyle name="Title" xfId="176" xr:uid="{00000000-0005-0000-0000-0000B1000000}"/>
    <cellStyle name="Total" xfId="177" xr:uid="{00000000-0005-0000-0000-0000B2000000}"/>
    <cellStyle name="TS-Format" xfId="178" xr:uid="{00000000-0005-0000-0000-0000B3000000}"/>
    <cellStyle name="Warning Text" xfId="179" xr:uid="{00000000-0005-0000-0000-0000B4000000}"/>
    <cellStyle name="Zahl" xfId="180" xr:uid="{00000000-0005-0000-0000-0000B5000000}"/>
    <cellStyle name="Zahl1" xfId="181" xr:uid="{00000000-0005-0000-0000-0000B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64" name="Picture 2">
          <a:extLst>
            <a:ext uri="{FF2B5EF4-FFF2-40B4-BE49-F238E27FC236}">
              <a16:creationId xmlns:a16="http://schemas.microsoft.com/office/drawing/2014/main" id="{00000000-0008-0000-0300-00007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zoomScaleNormal="100" workbookViewId="0">
      <selection activeCell="D24" sqref="D24"/>
    </sheetView>
  </sheetViews>
  <sheetFormatPr defaultColWidth="11.44140625" defaultRowHeight="13.2"/>
  <cols>
    <col min="1" max="1" width="5.44140625" style="2" customWidth="1"/>
    <col min="2" max="4" width="11.44140625" style="2"/>
    <col min="5" max="5" width="46.109375" style="2" customWidth="1"/>
    <col min="6" max="16384" width="11.44140625" style="2"/>
  </cols>
  <sheetData>
    <row r="1" spans="1:11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</row>
    <row r="2" spans="1:11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</row>
    <row r="3" spans="1:11" ht="17.399999999999999">
      <c r="A3" s="25"/>
      <c r="B3" s="26" t="s">
        <v>152</v>
      </c>
      <c r="C3" s="25"/>
      <c r="D3" s="25"/>
      <c r="E3" s="25"/>
      <c r="F3" s="25"/>
      <c r="G3" s="27"/>
      <c r="H3" s="27"/>
      <c r="I3" s="28"/>
      <c r="J3" s="29"/>
      <c r="K3" s="25"/>
    </row>
    <row r="4" spans="1:11" ht="17.399999999999999">
      <c r="A4" s="25"/>
      <c r="B4" s="26" t="s">
        <v>76</v>
      </c>
      <c r="C4" s="26"/>
      <c r="D4" s="26"/>
      <c r="E4" s="26"/>
      <c r="F4" s="26"/>
      <c r="G4" s="26"/>
      <c r="H4" s="26"/>
      <c r="I4" s="26"/>
      <c r="J4" s="26"/>
      <c r="K4" s="25"/>
    </row>
    <row r="5" spans="1:11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5"/>
    </row>
    <row r="6" spans="1:11" ht="31.5" customHeight="1">
      <c r="A6" s="25"/>
      <c r="B6" s="248" t="s">
        <v>117</v>
      </c>
      <c r="C6" s="236"/>
      <c r="D6" s="236"/>
      <c r="E6" s="237"/>
      <c r="F6" s="241" t="s">
        <v>153</v>
      </c>
      <c r="G6" s="242"/>
      <c r="H6" s="241" t="s">
        <v>154</v>
      </c>
      <c r="I6" s="242"/>
      <c r="J6" s="30" t="s">
        <v>77</v>
      </c>
      <c r="K6" s="25"/>
    </row>
    <row r="7" spans="1:11" ht="15.6">
      <c r="A7" s="25"/>
      <c r="B7" s="243" t="s">
        <v>102</v>
      </c>
      <c r="C7" s="244"/>
      <c r="D7" s="244"/>
      <c r="E7" s="244"/>
      <c r="F7" s="31"/>
      <c r="G7" s="34">
        <v>254.6</v>
      </c>
      <c r="H7" s="31"/>
      <c r="I7" s="34">
        <v>272.60000000000002</v>
      </c>
      <c r="J7" s="225">
        <f>(G7-I7)/I7</f>
        <v>-7.0000000000000007E-2</v>
      </c>
      <c r="K7" s="25"/>
    </row>
    <row r="8" spans="1:11" ht="15">
      <c r="A8" s="25"/>
      <c r="B8" s="36"/>
      <c r="C8" s="37" t="s">
        <v>42</v>
      </c>
      <c r="D8" s="37"/>
      <c r="E8" s="37"/>
      <c r="F8" s="38"/>
      <c r="G8" s="39">
        <v>161.5</v>
      </c>
      <c r="H8" s="38"/>
      <c r="I8" s="39">
        <v>164.2</v>
      </c>
      <c r="J8" s="226">
        <f>(G8-I8)/I8</f>
        <v>-0.02</v>
      </c>
      <c r="K8" s="25"/>
    </row>
    <row r="9" spans="1:11" ht="15">
      <c r="A9" s="25"/>
      <c r="B9" s="38"/>
      <c r="C9" s="40" t="s">
        <v>147</v>
      </c>
      <c r="D9" s="37"/>
      <c r="E9" s="40"/>
      <c r="F9" s="36"/>
      <c r="G9" s="39">
        <v>92.7</v>
      </c>
      <c r="H9" s="36"/>
      <c r="I9" s="39">
        <v>106.4</v>
      </c>
      <c r="J9" s="225">
        <f>(G9-I9)/I9</f>
        <v>-0.13</v>
      </c>
      <c r="K9" s="25"/>
    </row>
    <row r="10" spans="1:11" ht="15">
      <c r="A10" s="25"/>
      <c r="B10" s="38"/>
      <c r="C10" s="40" t="s">
        <v>2</v>
      </c>
      <c r="D10" s="37"/>
      <c r="E10" s="40"/>
      <c r="F10" s="42"/>
      <c r="G10" s="45">
        <v>0.4</v>
      </c>
      <c r="H10" s="42"/>
      <c r="I10" s="45">
        <v>2</v>
      </c>
      <c r="J10" s="227"/>
      <c r="K10" s="25"/>
    </row>
    <row r="11" spans="1:11" ht="15.6">
      <c r="A11" s="25"/>
      <c r="B11" s="198" t="s">
        <v>142</v>
      </c>
      <c r="C11" s="37"/>
      <c r="D11" s="37"/>
      <c r="E11" s="37"/>
      <c r="F11" s="200"/>
      <c r="G11" s="34"/>
      <c r="H11" s="200"/>
      <c r="I11" s="34"/>
      <c r="J11" s="228"/>
      <c r="K11" s="25"/>
    </row>
    <row r="12" spans="1:11" ht="15">
      <c r="A12" s="25"/>
      <c r="B12" s="36"/>
      <c r="C12" s="37" t="s">
        <v>143</v>
      </c>
      <c r="D12" s="37"/>
      <c r="E12" s="37"/>
      <c r="F12" s="36"/>
      <c r="G12" s="39">
        <v>124.3</v>
      </c>
      <c r="H12" s="36"/>
      <c r="I12" s="39">
        <v>123.9</v>
      </c>
      <c r="J12" s="225">
        <f>(G12-I12)/I12</f>
        <v>0</v>
      </c>
      <c r="K12" s="25"/>
    </row>
    <row r="13" spans="1:11" ht="15">
      <c r="A13" s="25"/>
      <c r="B13" s="36"/>
      <c r="C13" s="37" t="s">
        <v>146</v>
      </c>
      <c r="D13" s="37"/>
      <c r="E13" s="37"/>
      <c r="F13" s="36"/>
      <c r="G13" s="39">
        <v>94.4</v>
      </c>
      <c r="H13" s="36"/>
      <c r="I13" s="39">
        <v>96.8</v>
      </c>
      <c r="J13" s="226">
        <f>(G13-I13)/I13</f>
        <v>-0.02</v>
      </c>
      <c r="K13" s="25"/>
    </row>
    <row r="14" spans="1:11" ht="15.6" thickBot="1">
      <c r="A14" s="25"/>
      <c r="B14" s="183"/>
      <c r="C14" s="184" t="s">
        <v>144</v>
      </c>
      <c r="D14" s="37"/>
      <c r="E14" s="37"/>
      <c r="F14" s="183"/>
      <c r="G14" s="199">
        <v>35.9</v>
      </c>
      <c r="H14" s="183"/>
      <c r="I14" s="199">
        <v>51.9</v>
      </c>
      <c r="J14" s="229">
        <f>(G14-I14)/I14</f>
        <v>-0.31</v>
      </c>
      <c r="K14" s="25"/>
    </row>
    <row r="15" spans="1:11" ht="15.6">
      <c r="A15" s="25"/>
      <c r="B15" s="185" t="s">
        <v>79</v>
      </c>
      <c r="C15" s="186"/>
      <c r="D15" s="186"/>
      <c r="E15" s="187"/>
      <c r="F15" s="220"/>
      <c r="G15" s="221">
        <v>54.8</v>
      </c>
      <c r="H15" s="185"/>
      <c r="I15" s="188">
        <v>60.2</v>
      </c>
      <c r="J15" s="189">
        <f>(G15-I15)/I15</f>
        <v>-0.09</v>
      </c>
      <c r="K15" s="25"/>
    </row>
    <row r="16" spans="1:11" ht="15">
      <c r="A16" s="25"/>
      <c r="B16" s="42"/>
      <c r="C16" s="43" t="s">
        <v>78</v>
      </c>
      <c r="D16" s="43"/>
      <c r="E16" s="44"/>
      <c r="F16" s="42"/>
      <c r="G16" s="47">
        <f>+G15/G7</f>
        <v>0.215</v>
      </c>
      <c r="H16" s="42"/>
      <c r="I16" s="47">
        <f>+I15/I7</f>
        <v>0.221</v>
      </c>
      <c r="J16" s="48"/>
      <c r="K16" s="25"/>
    </row>
    <row r="17" spans="1:11" ht="15.6">
      <c r="A17" s="25"/>
      <c r="B17" s="49" t="s">
        <v>40</v>
      </c>
      <c r="C17" s="50"/>
      <c r="D17" s="50"/>
      <c r="E17" s="51"/>
      <c r="F17" s="49"/>
      <c r="G17" s="52">
        <v>35.9</v>
      </c>
      <c r="H17" s="49"/>
      <c r="I17" s="52">
        <v>40</v>
      </c>
      <c r="J17" s="53">
        <f>(G17-I17)/I17</f>
        <v>-0.1</v>
      </c>
      <c r="K17" s="25"/>
    </row>
    <row r="18" spans="1:11" ht="15">
      <c r="A18" s="25"/>
      <c r="B18" s="42"/>
      <c r="C18" s="43" t="s">
        <v>78</v>
      </c>
      <c r="D18" s="43"/>
      <c r="E18" s="44"/>
      <c r="F18" s="42"/>
      <c r="G18" s="47">
        <f>G17/G7</f>
        <v>0.14099999999999999</v>
      </c>
      <c r="H18" s="42"/>
      <c r="I18" s="47">
        <f>I17/I7</f>
        <v>0.14699999999999999</v>
      </c>
      <c r="J18" s="46"/>
      <c r="K18" s="25"/>
    </row>
    <row r="19" spans="1:11" ht="15">
      <c r="A19" s="25"/>
      <c r="B19" s="42" t="s">
        <v>103</v>
      </c>
      <c r="C19" s="43"/>
      <c r="D19" s="43"/>
      <c r="E19" s="44"/>
      <c r="F19" s="54"/>
      <c r="G19" s="55">
        <v>0.41</v>
      </c>
      <c r="H19" s="54"/>
      <c r="I19" s="55">
        <v>0.47</v>
      </c>
      <c r="J19" s="56">
        <f>(G19-I19)/I19</f>
        <v>-0.13</v>
      </c>
      <c r="K19" s="25"/>
    </row>
    <row r="20" spans="1:11" ht="15">
      <c r="A20" s="25"/>
      <c r="B20" s="235" t="s">
        <v>104</v>
      </c>
      <c r="C20" s="236"/>
      <c r="D20" s="236"/>
      <c r="E20" s="237"/>
      <c r="F20" s="54"/>
      <c r="G20" s="55">
        <v>0.41</v>
      </c>
      <c r="H20" s="54"/>
      <c r="I20" s="55">
        <v>0.46</v>
      </c>
      <c r="J20" s="56">
        <f>(G20-I20)/I20</f>
        <v>-0.11</v>
      </c>
      <c r="K20" s="25"/>
    </row>
    <row r="21" spans="1:11" ht="15.6" thickBot="1">
      <c r="A21" s="25"/>
      <c r="B21" s="190" t="s">
        <v>148</v>
      </c>
      <c r="C21" s="191"/>
      <c r="D21" s="191"/>
      <c r="E21" s="192"/>
      <c r="F21" s="190"/>
      <c r="G21" s="201">
        <v>59.1</v>
      </c>
      <c r="H21" s="202"/>
      <c r="I21" s="201">
        <v>49.1</v>
      </c>
      <c r="J21" s="193">
        <f>(G21-I21)/I21</f>
        <v>0.2</v>
      </c>
      <c r="K21" s="25"/>
    </row>
    <row r="22" spans="1:11" ht="15">
      <c r="A22" s="25"/>
      <c r="B22" s="238" t="s">
        <v>85</v>
      </c>
      <c r="C22" s="239"/>
      <c r="D22" s="239"/>
      <c r="E22" s="239"/>
      <c r="F22" s="31"/>
      <c r="G22" s="197">
        <v>5498</v>
      </c>
      <c r="H22" s="31"/>
      <c r="I22" s="197">
        <v>5534</v>
      </c>
      <c r="J22" s="59"/>
      <c r="K22" s="25"/>
    </row>
    <row r="23" spans="1:11" ht="15">
      <c r="A23" s="25"/>
      <c r="B23" s="38"/>
      <c r="C23" s="37" t="s">
        <v>84</v>
      </c>
      <c r="D23" s="37"/>
      <c r="E23" s="37"/>
      <c r="F23" s="38"/>
      <c r="G23" s="61">
        <v>1835</v>
      </c>
      <c r="H23" s="40"/>
      <c r="I23" s="61">
        <v>1990</v>
      </c>
      <c r="J23" s="35"/>
      <c r="K23" s="25"/>
    </row>
    <row r="24" spans="1:11" ht="15">
      <c r="A24" s="25"/>
      <c r="B24" s="42"/>
      <c r="C24" s="43" t="s">
        <v>145</v>
      </c>
      <c r="D24" s="43"/>
      <c r="E24" s="43"/>
      <c r="F24" s="42"/>
      <c r="G24" s="62">
        <v>884</v>
      </c>
      <c r="H24" s="43"/>
      <c r="I24" s="62">
        <v>822</v>
      </c>
      <c r="J24" s="46"/>
      <c r="K24" s="25"/>
    </row>
    <row r="25" spans="1:11" ht="15">
      <c r="A25" s="25"/>
      <c r="B25" s="31"/>
      <c r="C25" s="32"/>
      <c r="D25" s="32"/>
      <c r="E25" s="33"/>
      <c r="F25" s="31"/>
      <c r="G25" s="230"/>
      <c r="H25" s="31"/>
      <c r="I25" s="230"/>
      <c r="J25" s="59"/>
      <c r="K25" s="25"/>
    </row>
    <row r="26" spans="1:11" ht="16.2" thickBot="1">
      <c r="A26" s="25"/>
      <c r="B26" s="234" t="s">
        <v>167</v>
      </c>
      <c r="C26" s="231"/>
      <c r="D26" s="231"/>
      <c r="E26" s="232"/>
      <c r="F26" s="249" t="s">
        <v>156</v>
      </c>
      <c r="G26" s="250"/>
      <c r="H26" s="249" t="s">
        <v>149</v>
      </c>
      <c r="I26" s="250"/>
      <c r="J26" s="233"/>
      <c r="K26" s="25"/>
    </row>
    <row r="27" spans="1:11" ht="15">
      <c r="A27" s="25"/>
      <c r="B27" s="245" t="s">
        <v>80</v>
      </c>
      <c r="C27" s="246"/>
      <c r="D27" s="246"/>
      <c r="E27" s="247"/>
      <c r="F27" s="194"/>
      <c r="G27" s="195">
        <v>1701.2</v>
      </c>
      <c r="H27" s="194"/>
      <c r="I27" s="195">
        <v>1680.7</v>
      </c>
      <c r="J27" s="196"/>
      <c r="K27" s="25"/>
    </row>
    <row r="28" spans="1:11" ht="15">
      <c r="A28" s="25"/>
      <c r="B28" s="235" t="s">
        <v>81</v>
      </c>
      <c r="C28" s="236"/>
      <c r="D28" s="236"/>
      <c r="E28" s="237"/>
      <c r="F28" s="54"/>
      <c r="G28" s="57">
        <v>272.3</v>
      </c>
      <c r="H28" s="54"/>
      <c r="I28" s="57">
        <v>216.5</v>
      </c>
      <c r="J28" s="56"/>
      <c r="K28" s="25"/>
    </row>
    <row r="29" spans="1:11" ht="15">
      <c r="A29" s="25"/>
      <c r="B29" s="31" t="s">
        <v>125</v>
      </c>
      <c r="C29" s="32"/>
      <c r="D29" s="32"/>
      <c r="E29" s="33"/>
      <c r="F29" s="54"/>
      <c r="G29" s="57">
        <v>6.3</v>
      </c>
      <c r="H29" s="54"/>
      <c r="I29" s="57">
        <v>60.9</v>
      </c>
      <c r="J29" s="56"/>
      <c r="K29" s="25"/>
    </row>
    <row r="30" spans="1:11" ht="15">
      <c r="A30" s="25"/>
      <c r="B30" s="238" t="s">
        <v>82</v>
      </c>
      <c r="C30" s="239"/>
      <c r="D30" s="239"/>
      <c r="E30" s="240"/>
      <c r="F30" s="38"/>
      <c r="G30" s="58">
        <v>974.6</v>
      </c>
      <c r="H30" s="38"/>
      <c r="I30" s="58">
        <v>951.5</v>
      </c>
      <c r="J30" s="59"/>
      <c r="K30" s="25"/>
    </row>
    <row r="31" spans="1:11" ht="15">
      <c r="A31" s="25"/>
      <c r="B31" s="42"/>
      <c r="C31" s="43" t="s">
        <v>83</v>
      </c>
      <c r="D31" s="43"/>
      <c r="E31" s="44"/>
      <c r="F31" s="42"/>
      <c r="G31" s="60">
        <f>G30/G27</f>
        <v>0.56999999999999995</v>
      </c>
      <c r="H31" s="42"/>
      <c r="I31" s="60">
        <f>I30/I27</f>
        <v>0.56999999999999995</v>
      </c>
      <c r="J31" s="46"/>
      <c r="K31" s="25"/>
    </row>
    <row r="32" spans="1:1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3.8">
      <c r="A33" s="25"/>
      <c r="B33" s="219"/>
      <c r="C33" s="25"/>
      <c r="D33" s="25"/>
      <c r="E33" s="25"/>
      <c r="F33" s="25"/>
      <c r="G33" s="25"/>
      <c r="H33" s="25"/>
      <c r="I33" s="25"/>
      <c r="J33" s="25"/>
      <c r="K33" s="25"/>
    </row>
  </sheetData>
  <mergeCells count="11">
    <mergeCell ref="B28:E28"/>
    <mergeCell ref="B30:E30"/>
    <mergeCell ref="H6:I6"/>
    <mergeCell ref="B7:E7"/>
    <mergeCell ref="B20:E20"/>
    <mergeCell ref="B27:E27"/>
    <mergeCell ref="B6:E6"/>
    <mergeCell ref="F6:G6"/>
    <mergeCell ref="B22:E22"/>
    <mergeCell ref="F26:G26"/>
    <mergeCell ref="H26:I2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82" orientation="landscape" r:id="rId1"/>
  <headerFooter alignWithMargins="0">
    <oddHeader>&amp;L&amp;G</oddHeader>
    <oddFooter>&amp;CSoftware AG - Q1 2012 Results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E112"/>
  <sheetViews>
    <sheetView zoomScaleNormal="100" workbookViewId="0">
      <selection activeCell="D5" sqref="D5"/>
    </sheetView>
  </sheetViews>
  <sheetFormatPr defaultColWidth="11.44140625" defaultRowHeight="13.2"/>
  <cols>
    <col min="1" max="1" width="6" style="2" customWidth="1"/>
    <col min="2" max="2" width="58.109375" style="173" customWidth="1"/>
    <col min="3" max="4" width="23.109375" style="174" customWidth="1"/>
    <col min="5" max="5" width="5.5546875" style="2" customWidth="1"/>
    <col min="6" max="16384" width="11.44140625" style="2"/>
  </cols>
  <sheetData>
    <row r="1" spans="1:5" ht="21" customHeight="1">
      <c r="A1" s="26"/>
      <c r="B1" s="26"/>
      <c r="C1" s="25"/>
      <c r="D1" s="25"/>
      <c r="E1" s="25"/>
    </row>
    <row r="2" spans="1:5" ht="18.75" customHeight="1">
      <c r="A2" s="26"/>
      <c r="B2" s="26" t="s">
        <v>155</v>
      </c>
      <c r="C2" s="63"/>
      <c r="D2" s="63"/>
      <c r="E2" s="25"/>
    </row>
    <row r="3" spans="1:5" ht="18.75" customHeight="1">
      <c r="A3" s="26"/>
      <c r="B3" s="26" t="s">
        <v>76</v>
      </c>
      <c r="C3" s="63"/>
      <c r="D3" s="63"/>
      <c r="E3" s="25"/>
    </row>
    <row r="4" spans="1:5" ht="21" customHeight="1">
      <c r="A4" s="26"/>
      <c r="B4" s="63"/>
      <c r="C4" s="63"/>
      <c r="D4" s="63"/>
      <c r="E4" s="25"/>
    </row>
    <row r="5" spans="1:5" s="1" customFormat="1" ht="15.75" customHeight="1">
      <c r="A5" s="26"/>
      <c r="B5" s="158" t="s">
        <v>108</v>
      </c>
      <c r="C5" s="159" t="s">
        <v>156</v>
      </c>
      <c r="D5" s="159" t="s">
        <v>149</v>
      </c>
      <c r="E5" s="25"/>
    </row>
    <row r="6" spans="1:5" s="1" customFormat="1" ht="15.75" customHeight="1">
      <c r="A6" s="26"/>
      <c r="B6" s="5"/>
      <c r="C6" s="6"/>
      <c r="D6" s="6"/>
      <c r="E6" s="25"/>
    </row>
    <row r="7" spans="1:5" s="1" customFormat="1" ht="15.75" customHeight="1">
      <c r="A7" s="26"/>
      <c r="B7" s="5"/>
      <c r="C7" s="6"/>
      <c r="D7" s="6"/>
      <c r="E7" s="25"/>
    </row>
    <row r="8" spans="1:5" s="1" customFormat="1" ht="15.75" customHeight="1">
      <c r="A8" s="26"/>
      <c r="B8" s="7" t="s">
        <v>112</v>
      </c>
      <c r="C8" s="8"/>
      <c r="D8" s="8"/>
      <c r="E8" s="25"/>
    </row>
    <row r="9" spans="1:5" s="1" customFormat="1" ht="15.75" customHeight="1">
      <c r="A9" s="26"/>
      <c r="B9" s="5"/>
      <c r="C9" s="8"/>
      <c r="D9" s="8"/>
      <c r="E9" s="25"/>
    </row>
    <row r="10" spans="1:5" s="1" customFormat="1" ht="15.75" customHeight="1">
      <c r="A10" s="26"/>
      <c r="B10" s="9" t="s">
        <v>33</v>
      </c>
      <c r="C10" s="10"/>
      <c r="D10" s="10"/>
      <c r="E10" s="25"/>
    </row>
    <row r="11" spans="1:5" s="1" customFormat="1" ht="15.75" customHeight="1">
      <c r="A11" s="26"/>
      <c r="B11" s="11" t="s">
        <v>81</v>
      </c>
      <c r="C11" s="160">
        <v>272305</v>
      </c>
      <c r="D11" s="160">
        <v>216479</v>
      </c>
      <c r="E11" s="25"/>
    </row>
    <row r="12" spans="1:5" s="1" customFormat="1" ht="15.75" customHeight="1">
      <c r="A12" s="26"/>
      <c r="B12" s="11" t="s">
        <v>16</v>
      </c>
      <c r="C12" s="161">
        <v>125</v>
      </c>
      <c r="D12" s="161">
        <v>505</v>
      </c>
      <c r="E12" s="25"/>
    </row>
    <row r="13" spans="1:5" s="1" customFormat="1" ht="15.75" customHeight="1">
      <c r="A13" s="26"/>
      <c r="B13" s="11" t="s">
        <v>17</v>
      </c>
      <c r="C13" s="162">
        <v>296880</v>
      </c>
      <c r="D13" s="162">
        <v>304736</v>
      </c>
      <c r="E13" s="25"/>
    </row>
    <row r="14" spans="1:5" s="1" customFormat="1" ht="15.75" customHeight="1">
      <c r="A14" s="26"/>
      <c r="B14" s="11" t="s">
        <v>18</v>
      </c>
      <c r="C14" s="160">
        <v>42607</v>
      </c>
      <c r="D14" s="160">
        <v>43909</v>
      </c>
      <c r="E14" s="25"/>
    </row>
    <row r="15" spans="1:5" s="1" customFormat="1" ht="15.75" customHeight="1">
      <c r="A15" s="26"/>
      <c r="B15" s="11" t="s">
        <v>73</v>
      </c>
      <c r="C15" s="163">
        <v>13955</v>
      </c>
      <c r="D15" s="163">
        <v>8656</v>
      </c>
      <c r="E15" s="25"/>
    </row>
    <row r="16" spans="1:5" s="1" customFormat="1" ht="15.75" customHeight="1">
      <c r="A16" s="26"/>
      <c r="B16" s="11"/>
      <c r="C16" s="164">
        <v>625872</v>
      </c>
      <c r="D16" s="164">
        <v>574285</v>
      </c>
      <c r="E16" s="25"/>
    </row>
    <row r="17" spans="1:5" s="1" customFormat="1" ht="15.75" customHeight="1">
      <c r="A17" s="26"/>
      <c r="B17" s="9" t="s">
        <v>58</v>
      </c>
      <c r="C17" s="162"/>
      <c r="D17" s="162"/>
      <c r="E17" s="25"/>
    </row>
    <row r="18" spans="1:5" s="1" customFormat="1" ht="15.75" customHeight="1">
      <c r="A18" s="26"/>
      <c r="B18" s="11" t="s">
        <v>19</v>
      </c>
      <c r="C18" s="162">
        <v>234331</v>
      </c>
      <c r="D18" s="162">
        <v>248202</v>
      </c>
      <c r="E18" s="25"/>
    </row>
    <row r="19" spans="1:5" s="1" customFormat="1" ht="15.75" customHeight="1">
      <c r="A19" s="26"/>
      <c r="B19" s="11" t="s">
        <v>20</v>
      </c>
      <c r="C19" s="160">
        <v>744467</v>
      </c>
      <c r="D19" s="160">
        <v>752223</v>
      </c>
      <c r="E19" s="25"/>
    </row>
    <row r="20" spans="1:5" s="1" customFormat="1" ht="15.75" customHeight="1">
      <c r="A20" s="26"/>
      <c r="B20" s="11" t="s">
        <v>21</v>
      </c>
      <c r="C20" s="165">
        <v>64237</v>
      </c>
      <c r="D20" s="165">
        <v>65365</v>
      </c>
      <c r="E20" s="25"/>
    </row>
    <row r="21" spans="1:5" s="1" customFormat="1" ht="15.75" customHeight="1">
      <c r="A21" s="26"/>
      <c r="B21" s="11" t="s">
        <v>22</v>
      </c>
      <c r="C21" s="160">
        <v>2962</v>
      </c>
      <c r="D21" s="160">
        <v>3446</v>
      </c>
      <c r="E21" s="25"/>
    </row>
    <row r="22" spans="1:5" s="1" customFormat="1" ht="15.75" customHeight="1">
      <c r="A22" s="26"/>
      <c r="B22" s="11" t="s">
        <v>17</v>
      </c>
      <c r="C22" s="165">
        <v>7720</v>
      </c>
      <c r="D22" s="165">
        <v>13197</v>
      </c>
      <c r="E22" s="25"/>
    </row>
    <row r="23" spans="1:5" s="1" customFormat="1" ht="15.75" customHeight="1">
      <c r="A23" s="26"/>
      <c r="B23" s="11" t="s">
        <v>18</v>
      </c>
      <c r="C23" s="165">
        <v>3834</v>
      </c>
      <c r="D23" s="165">
        <v>3990</v>
      </c>
      <c r="E23" s="25"/>
    </row>
    <row r="24" spans="1:5" s="1" customFormat="1" ht="15.75" customHeight="1">
      <c r="A24" s="26"/>
      <c r="B24" s="11" t="s">
        <v>73</v>
      </c>
      <c r="C24" s="165">
        <v>1040</v>
      </c>
      <c r="D24" s="165">
        <v>1256</v>
      </c>
      <c r="E24" s="25"/>
    </row>
    <row r="25" spans="1:5" s="1" customFormat="1" ht="15.75" customHeight="1">
      <c r="A25" s="26"/>
      <c r="B25" s="11" t="s">
        <v>23</v>
      </c>
      <c r="C25" s="163">
        <v>16706</v>
      </c>
      <c r="D25" s="163">
        <v>18731</v>
      </c>
      <c r="E25" s="25"/>
    </row>
    <row r="26" spans="1:5" s="1" customFormat="1" ht="15.75" customHeight="1">
      <c r="A26" s="26"/>
      <c r="B26" s="13"/>
      <c r="C26" s="166">
        <v>1075297</v>
      </c>
      <c r="D26" s="166">
        <v>1106410</v>
      </c>
      <c r="E26" s="25"/>
    </row>
    <row r="27" spans="1:5" s="1" customFormat="1" ht="15.75" customHeight="1">
      <c r="A27" s="26"/>
      <c r="B27" s="13"/>
      <c r="C27" s="165"/>
      <c r="D27" s="165"/>
      <c r="E27" s="25"/>
    </row>
    <row r="28" spans="1:5" s="1" customFormat="1" ht="15.75" customHeight="1" thickBot="1">
      <c r="A28" s="26"/>
      <c r="B28" s="13"/>
      <c r="C28" s="167">
        <v>1701169</v>
      </c>
      <c r="D28" s="167">
        <v>1680695</v>
      </c>
      <c r="E28" s="25"/>
    </row>
    <row r="29" spans="1:5" s="1" customFormat="1" ht="15.75" customHeight="1" thickTop="1">
      <c r="A29" s="26"/>
      <c r="B29" s="7" t="s">
        <v>113</v>
      </c>
      <c r="C29" s="168"/>
      <c r="D29" s="168"/>
      <c r="E29" s="25"/>
    </row>
    <row r="30" spans="1:5" s="1" customFormat="1" ht="15.75" customHeight="1">
      <c r="A30" s="26"/>
      <c r="B30" s="13"/>
      <c r="C30" s="168"/>
      <c r="D30" s="168"/>
      <c r="E30" s="25"/>
    </row>
    <row r="31" spans="1:5" s="1" customFormat="1" ht="15.75" customHeight="1">
      <c r="A31" s="26"/>
      <c r="B31" s="14" t="s">
        <v>34</v>
      </c>
      <c r="C31" s="169"/>
      <c r="D31" s="169"/>
      <c r="E31" s="25"/>
    </row>
    <row r="32" spans="1:5" s="1" customFormat="1" ht="15.75" customHeight="1">
      <c r="A32" s="26"/>
      <c r="B32" s="13" t="s">
        <v>50</v>
      </c>
      <c r="C32" s="169">
        <v>30156</v>
      </c>
      <c r="D32" s="169">
        <v>26088</v>
      </c>
      <c r="E32" s="25"/>
    </row>
    <row r="33" spans="1:5" s="1" customFormat="1" ht="15.75" customHeight="1">
      <c r="A33" s="26"/>
      <c r="B33" s="11" t="s">
        <v>24</v>
      </c>
      <c r="C33" s="165">
        <v>49167</v>
      </c>
      <c r="D33" s="165">
        <v>58066</v>
      </c>
      <c r="E33" s="25"/>
    </row>
    <row r="34" spans="1:5" s="1" customFormat="1" ht="15.75" customHeight="1">
      <c r="A34" s="26"/>
      <c r="B34" s="13" t="s">
        <v>51</v>
      </c>
      <c r="C34" s="165">
        <v>85573</v>
      </c>
      <c r="D34" s="165">
        <v>88656</v>
      </c>
      <c r="E34" s="25"/>
    </row>
    <row r="35" spans="1:5" s="1" customFormat="1" ht="15.75" customHeight="1">
      <c r="A35" s="26"/>
      <c r="B35" s="13" t="s">
        <v>59</v>
      </c>
      <c r="C35" s="169">
        <v>60655</v>
      </c>
      <c r="D35" s="169">
        <v>83315</v>
      </c>
      <c r="E35" s="25"/>
    </row>
    <row r="36" spans="1:5" s="1" customFormat="1" ht="15.75" customHeight="1">
      <c r="A36" s="26"/>
      <c r="B36" s="13" t="s">
        <v>35</v>
      </c>
      <c r="C36" s="165">
        <v>20671</v>
      </c>
      <c r="D36" s="165">
        <v>20171</v>
      </c>
      <c r="E36" s="25"/>
    </row>
    <row r="37" spans="1:5" s="1" customFormat="1" ht="15.75" customHeight="1">
      <c r="A37" s="26"/>
      <c r="B37" s="13" t="s">
        <v>25</v>
      </c>
      <c r="C37" s="170">
        <v>140543</v>
      </c>
      <c r="D37" s="170">
        <v>105269</v>
      </c>
      <c r="E37" s="25"/>
    </row>
    <row r="38" spans="1:5" s="1" customFormat="1" ht="15.75" customHeight="1">
      <c r="A38" s="26"/>
      <c r="B38" s="13"/>
      <c r="C38" s="168">
        <v>386765</v>
      </c>
      <c r="D38" s="168">
        <v>381565</v>
      </c>
      <c r="E38" s="25"/>
    </row>
    <row r="39" spans="1:5" s="1" customFormat="1" ht="15.75" customHeight="1">
      <c r="A39" s="26"/>
      <c r="B39" s="14" t="s">
        <v>36</v>
      </c>
      <c r="C39" s="168"/>
      <c r="D39" s="168"/>
      <c r="E39" s="25"/>
    </row>
    <row r="40" spans="1:5" s="1" customFormat="1" ht="15.75" customHeight="1">
      <c r="A40" s="26"/>
      <c r="B40" s="13" t="s">
        <v>50</v>
      </c>
      <c r="C40" s="169">
        <v>248405</v>
      </c>
      <c r="D40" s="169">
        <v>251278</v>
      </c>
      <c r="E40" s="25"/>
    </row>
    <row r="41" spans="1:5" s="1" customFormat="1" ht="15.75" customHeight="1">
      <c r="A41" s="26"/>
      <c r="B41" s="11" t="s">
        <v>24</v>
      </c>
      <c r="C41" s="169">
        <v>74</v>
      </c>
      <c r="D41" s="169">
        <v>453</v>
      </c>
      <c r="E41" s="25"/>
    </row>
    <row r="42" spans="1:5" s="1" customFormat="1" ht="15.75" customHeight="1">
      <c r="A42" s="26"/>
      <c r="B42" s="13" t="s">
        <v>51</v>
      </c>
      <c r="C42" s="169">
        <v>8942</v>
      </c>
      <c r="D42" s="169">
        <v>8798</v>
      </c>
      <c r="E42" s="25"/>
    </row>
    <row r="43" spans="1:5" s="1" customFormat="1" ht="15.75" customHeight="1">
      <c r="A43" s="26"/>
      <c r="B43" s="13" t="s">
        <v>114</v>
      </c>
      <c r="C43" s="169">
        <v>37903</v>
      </c>
      <c r="D43" s="169">
        <v>38200</v>
      </c>
      <c r="E43" s="25"/>
    </row>
    <row r="44" spans="1:5" s="1" customFormat="1" ht="15.75" customHeight="1">
      <c r="A44" s="26"/>
      <c r="B44" s="13" t="s">
        <v>59</v>
      </c>
      <c r="C44" s="169">
        <v>7756</v>
      </c>
      <c r="D44" s="169">
        <v>11495</v>
      </c>
      <c r="E44" s="25"/>
    </row>
    <row r="45" spans="1:5" s="1" customFormat="1" ht="15.75" customHeight="1">
      <c r="A45" s="26"/>
      <c r="B45" s="13" t="s">
        <v>23</v>
      </c>
      <c r="C45" s="169">
        <v>35952</v>
      </c>
      <c r="D45" s="169">
        <v>36745</v>
      </c>
      <c r="E45" s="25"/>
    </row>
    <row r="46" spans="1:5" s="1" customFormat="1" ht="15.75" customHeight="1">
      <c r="A46" s="26"/>
      <c r="B46" s="13" t="s">
        <v>25</v>
      </c>
      <c r="C46" s="170">
        <v>770</v>
      </c>
      <c r="D46" s="170">
        <v>679</v>
      </c>
      <c r="E46" s="25"/>
    </row>
    <row r="47" spans="1:5" s="1" customFormat="1" ht="15.75" customHeight="1">
      <c r="A47" s="26"/>
      <c r="B47" s="13"/>
      <c r="C47" s="168">
        <v>339802</v>
      </c>
      <c r="D47" s="168">
        <v>347648</v>
      </c>
      <c r="E47" s="25"/>
    </row>
    <row r="48" spans="1:5" s="1" customFormat="1" ht="15.75" customHeight="1">
      <c r="A48" s="26"/>
      <c r="B48" s="9" t="s">
        <v>26</v>
      </c>
      <c r="C48" s="162"/>
      <c r="D48" s="162"/>
      <c r="E48" s="25"/>
    </row>
    <row r="49" spans="1:5" s="1" customFormat="1" ht="15.75" customHeight="1">
      <c r="A49" s="26"/>
      <c r="B49" s="11" t="s">
        <v>27</v>
      </c>
      <c r="C49" s="161">
        <v>86828</v>
      </c>
      <c r="D49" s="161">
        <v>86828</v>
      </c>
      <c r="E49" s="25"/>
    </row>
    <row r="50" spans="1:5" s="1" customFormat="1" ht="15.75" customHeight="1">
      <c r="A50" s="26"/>
      <c r="B50" s="11" t="s">
        <v>28</v>
      </c>
      <c r="C50" s="161">
        <v>36360</v>
      </c>
      <c r="D50" s="161">
        <v>35716</v>
      </c>
      <c r="E50" s="25"/>
    </row>
    <row r="51" spans="1:5" s="1" customFormat="1" ht="15.75" customHeight="1">
      <c r="A51" s="26"/>
      <c r="B51" s="11" t="s">
        <v>29</v>
      </c>
      <c r="C51" s="161">
        <v>902810</v>
      </c>
      <c r="D51" s="161">
        <v>867053</v>
      </c>
      <c r="E51" s="25"/>
    </row>
    <row r="52" spans="1:5" s="1" customFormat="1" ht="15.75" customHeight="1">
      <c r="A52" s="26"/>
      <c r="B52" s="13" t="s">
        <v>72</v>
      </c>
      <c r="C52" s="171">
        <v>-50312</v>
      </c>
      <c r="D52" s="171">
        <v>-37095</v>
      </c>
      <c r="E52" s="25"/>
    </row>
    <row r="53" spans="1:5" s="1" customFormat="1" ht="15.75" customHeight="1">
      <c r="A53" s="26"/>
      <c r="B53" s="13" t="s">
        <v>95</v>
      </c>
      <c r="C53" s="171">
        <v>-1675</v>
      </c>
      <c r="D53" s="171">
        <v>-1675</v>
      </c>
      <c r="E53" s="25"/>
    </row>
    <row r="54" spans="1:5" s="1" customFormat="1" ht="15.75" customHeight="1">
      <c r="A54" s="26"/>
      <c r="B54" s="13" t="s">
        <v>126</v>
      </c>
      <c r="C54" s="172">
        <v>591</v>
      </c>
      <c r="D54" s="172">
        <v>655</v>
      </c>
      <c r="E54" s="25"/>
    </row>
    <row r="55" spans="1:5" s="1" customFormat="1" ht="15.75" customHeight="1">
      <c r="A55" s="26"/>
      <c r="B55" s="13"/>
      <c r="C55" s="166">
        <v>974602</v>
      </c>
      <c r="D55" s="166">
        <v>951482</v>
      </c>
      <c r="E55" s="25"/>
    </row>
    <row r="56" spans="1:5" s="1" customFormat="1" ht="15.75" customHeight="1">
      <c r="A56" s="26"/>
      <c r="B56" s="13"/>
      <c r="C56" s="165"/>
      <c r="D56" s="165"/>
      <c r="E56" s="25"/>
    </row>
    <row r="57" spans="1:5" s="1" customFormat="1" ht="15.75" customHeight="1" thickBot="1">
      <c r="A57" s="26"/>
      <c r="B57" s="13"/>
      <c r="C57" s="167">
        <f>+C38+C47+C55</f>
        <v>1701169</v>
      </c>
      <c r="D57" s="167">
        <f>+D38+D47+D55</f>
        <v>1680695</v>
      </c>
      <c r="E57" s="25"/>
    </row>
    <row r="58" spans="1:5" s="1" customFormat="1" ht="18" thickTop="1">
      <c r="A58" s="26"/>
      <c r="B58" s="25"/>
      <c r="C58" s="25"/>
      <c r="D58" s="25"/>
      <c r="E58" s="25"/>
    </row>
    <row r="59" spans="1:5">
      <c r="B59" s="3"/>
      <c r="C59" s="4"/>
      <c r="D59" s="4"/>
    </row>
    <row r="60" spans="1:5">
      <c r="B60" s="3"/>
      <c r="C60" s="4"/>
      <c r="D60" s="4"/>
    </row>
    <row r="61" spans="1:5">
      <c r="B61" s="3"/>
      <c r="C61" s="4"/>
      <c r="D61" s="4"/>
    </row>
    <row r="62" spans="1:5">
      <c r="B62" s="3"/>
      <c r="C62" s="4"/>
      <c r="D62" s="4"/>
    </row>
    <row r="63" spans="1:5">
      <c r="B63" s="3"/>
      <c r="C63" s="4"/>
      <c r="D63" s="4"/>
    </row>
    <row r="64" spans="1:5">
      <c r="B64" s="3"/>
      <c r="C64" s="4"/>
      <c r="D64" s="4"/>
    </row>
    <row r="65" spans="2:4">
      <c r="B65" s="3"/>
      <c r="C65" s="4"/>
      <c r="D65" s="4"/>
    </row>
    <row r="66" spans="2:4">
      <c r="B66" s="3"/>
      <c r="C66" s="4"/>
      <c r="D66" s="4"/>
    </row>
    <row r="67" spans="2:4">
      <c r="B67" s="3"/>
      <c r="C67" s="4"/>
      <c r="D67" s="4"/>
    </row>
    <row r="68" spans="2:4">
      <c r="B68" s="3"/>
      <c r="C68" s="4"/>
      <c r="D68" s="4"/>
    </row>
    <row r="69" spans="2:4">
      <c r="B69" s="3"/>
      <c r="C69" s="4"/>
      <c r="D69" s="4"/>
    </row>
    <row r="70" spans="2:4">
      <c r="B70" s="3"/>
      <c r="C70" s="4"/>
      <c r="D70" s="4"/>
    </row>
    <row r="71" spans="2:4">
      <c r="B71" s="3"/>
      <c r="C71" s="4"/>
      <c r="D71" s="4"/>
    </row>
    <row r="72" spans="2:4">
      <c r="B72" s="3"/>
      <c r="C72" s="4"/>
      <c r="D72" s="4"/>
    </row>
    <row r="73" spans="2:4">
      <c r="B73" s="3"/>
      <c r="C73" s="4"/>
      <c r="D73" s="4"/>
    </row>
    <row r="74" spans="2:4">
      <c r="B74" s="3"/>
      <c r="C74" s="4"/>
      <c r="D74" s="4"/>
    </row>
    <row r="75" spans="2:4">
      <c r="B75" s="3"/>
      <c r="C75" s="4"/>
      <c r="D75" s="4"/>
    </row>
    <row r="76" spans="2:4">
      <c r="B76" s="3"/>
      <c r="C76" s="4"/>
      <c r="D76" s="4"/>
    </row>
    <row r="77" spans="2:4">
      <c r="B77" s="3"/>
      <c r="C77" s="4"/>
      <c r="D77" s="4"/>
    </row>
    <row r="78" spans="2:4">
      <c r="B78" s="3"/>
      <c r="C78" s="4"/>
      <c r="D78" s="4"/>
    </row>
    <row r="79" spans="2:4">
      <c r="B79" s="3"/>
      <c r="C79" s="4"/>
      <c r="D79" s="4"/>
    </row>
    <row r="80" spans="2:4">
      <c r="B80" s="3"/>
      <c r="C80" s="4"/>
      <c r="D80" s="4"/>
    </row>
    <row r="81" spans="2:4">
      <c r="B81" s="3"/>
      <c r="C81" s="4"/>
      <c r="D81" s="4"/>
    </row>
    <row r="82" spans="2:4">
      <c r="B82" s="3"/>
      <c r="C82" s="4"/>
      <c r="D82" s="4"/>
    </row>
    <row r="83" spans="2:4">
      <c r="B83" s="3"/>
      <c r="C83" s="4"/>
      <c r="D83" s="4"/>
    </row>
    <row r="84" spans="2:4">
      <c r="B84" s="3"/>
      <c r="C84" s="4"/>
      <c r="D84" s="4"/>
    </row>
    <row r="85" spans="2:4">
      <c r="B85" s="3"/>
      <c r="C85" s="4"/>
      <c r="D85" s="4"/>
    </row>
    <row r="86" spans="2:4">
      <c r="B86" s="3"/>
      <c r="C86" s="4"/>
      <c r="D86" s="4"/>
    </row>
    <row r="87" spans="2:4">
      <c r="B87" s="3"/>
      <c r="C87" s="4"/>
      <c r="D87" s="4"/>
    </row>
    <row r="88" spans="2:4">
      <c r="B88" s="3"/>
      <c r="C88" s="4"/>
      <c r="D88" s="4"/>
    </row>
    <row r="89" spans="2:4">
      <c r="B89" s="3"/>
      <c r="C89" s="4"/>
      <c r="D89" s="4"/>
    </row>
    <row r="90" spans="2:4">
      <c r="B90" s="3"/>
      <c r="C90" s="4"/>
      <c r="D90" s="4"/>
    </row>
    <row r="91" spans="2:4">
      <c r="B91" s="3"/>
      <c r="C91" s="4"/>
      <c r="D91" s="4"/>
    </row>
    <row r="92" spans="2:4">
      <c r="B92" s="3"/>
      <c r="C92" s="4"/>
      <c r="D92" s="4"/>
    </row>
    <row r="93" spans="2:4">
      <c r="B93" s="3"/>
      <c r="C93" s="4"/>
      <c r="D93" s="4"/>
    </row>
    <row r="94" spans="2:4">
      <c r="B94" s="3"/>
      <c r="C94" s="4"/>
      <c r="D94" s="4"/>
    </row>
    <row r="95" spans="2:4">
      <c r="B95" s="3"/>
      <c r="C95" s="4"/>
      <c r="D95" s="4"/>
    </row>
    <row r="96" spans="2:4">
      <c r="B96" s="3"/>
      <c r="C96" s="4"/>
      <c r="D96" s="4"/>
    </row>
    <row r="97" spans="2:4">
      <c r="B97" s="3"/>
      <c r="C97" s="4"/>
      <c r="D97" s="4"/>
    </row>
    <row r="98" spans="2:4">
      <c r="B98" s="3"/>
      <c r="C98" s="4"/>
      <c r="D98" s="4"/>
    </row>
    <row r="99" spans="2:4">
      <c r="B99" s="3"/>
      <c r="C99" s="4"/>
      <c r="D99" s="4"/>
    </row>
    <row r="100" spans="2:4">
      <c r="B100" s="3"/>
      <c r="C100" s="4"/>
      <c r="D100" s="4"/>
    </row>
    <row r="101" spans="2:4">
      <c r="B101" s="3"/>
      <c r="C101" s="4"/>
      <c r="D101" s="4"/>
    </row>
    <row r="102" spans="2:4">
      <c r="B102" s="3"/>
      <c r="C102" s="4"/>
      <c r="D102" s="4"/>
    </row>
    <row r="103" spans="2:4">
      <c r="B103" s="3"/>
      <c r="C103" s="4"/>
      <c r="D103" s="4"/>
    </row>
    <row r="104" spans="2:4">
      <c r="B104" s="3"/>
      <c r="C104" s="4"/>
      <c r="D104" s="4"/>
    </row>
    <row r="105" spans="2:4">
      <c r="B105" s="3"/>
      <c r="C105" s="4"/>
      <c r="D105" s="4"/>
    </row>
    <row r="106" spans="2:4">
      <c r="B106" s="3"/>
      <c r="C106" s="4"/>
      <c r="D106" s="4"/>
    </row>
    <row r="107" spans="2:4">
      <c r="B107" s="3"/>
      <c r="C107" s="4"/>
      <c r="D107" s="4"/>
    </row>
    <row r="108" spans="2:4">
      <c r="B108" s="3"/>
      <c r="C108" s="4"/>
      <c r="D108" s="4"/>
    </row>
    <row r="109" spans="2:4">
      <c r="B109" s="3"/>
      <c r="C109" s="4"/>
      <c r="D109" s="4"/>
    </row>
    <row r="110" spans="2:4">
      <c r="B110" s="3"/>
      <c r="C110" s="4"/>
      <c r="D110" s="4"/>
    </row>
    <row r="111" spans="2:4">
      <c r="B111" s="3"/>
      <c r="C111" s="4"/>
      <c r="D111" s="4"/>
    </row>
    <row r="112" spans="2:4">
      <c r="B112" s="3"/>
      <c r="C112" s="4"/>
      <c r="D112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3" orientation="portrait" r:id="rId1"/>
  <headerFooter alignWithMargins="0">
    <oddHeader>&amp;L&amp;G</oddHeader>
    <oddFooter>&amp;CSoftware AG - Q1 2012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49"/>
  <sheetViews>
    <sheetView zoomScale="75" zoomScaleNormal="75" workbookViewId="0">
      <selection activeCell="F44" sqref="F44"/>
    </sheetView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16384" width="11.44140625" style="2"/>
  </cols>
  <sheetData>
    <row r="1" spans="1:7" ht="21" customHeight="1">
      <c r="A1" s="26"/>
      <c r="B1" s="26"/>
      <c r="C1" s="25"/>
      <c r="D1" s="25"/>
      <c r="E1" s="27"/>
      <c r="F1" s="27"/>
      <c r="G1" s="28"/>
    </row>
    <row r="2" spans="1:7" ht="18.75" customHeight="1">
      <c r="A2" s="26"/>
      <c r="B2" s="63" t="s">
        <v>159</v>
      </c>
      <c r="C2" s="63"/>
      <c r="D2" s="64"/>
      <c r="E2" s="64"/>
      <c r="F2" s="27"/>
      <c r="G2" s="27"/>
    </row>
    <row r="3" spans="1:7" ht="18.75" customHeight="1">
      <c r="A3" s="26"/>
      <c r="B3" s="63" t="s">
        <v>76</v>
      </c>
      <c r="C3" s="63"/>
      <c r="D3" s="64"/>
      <c r="E3" s="64"/>
      <c r="F3" s="27"/>
      <c r="G3" s="27"/>
    </row>
    <row r="4" spans="1:7" ht="18.75" customHeight="1">
      <c r="A4" s="26"/>
      <c r="B4" s="63"/>
      <c r="C4" s="63"/>
      <c r="D4" s="64"/>
      <c r="E4" s="64"/>
      <c r="F4" s="27"/>
      <c r="G4" s="27"/>
    </row>
    <row r="5" spans="1:7" s="1" customFormat="1" ht="15.75" customHeight="1">
      <c r="A5" s="26"/>
      <c r="B5" s="65" t="s">
        <v>41</v>
      </c>
      <c r="C5" s="241" t="s">
        <v>157</v>
      </c>
      <c r="D5" s="251"/>
      <c r="E5" s="241" t="s">
        <v>154</v>
      </c>
      <c r="F5" s="251"/>
      <c r="G5" s="66" t="s">
        <v>3</v>
      </c>
    </row>
    <row r="6" spans="1:7" s="1" customFormat="1" ht="15.75" customHeight="1">
      <c r="A6" s="26"/>
      <c r="B6" s="67" t="s">
        <v>38</v>
      </c>
      <c r="C6" s="41"/>
      <c r="D6" s="68">
        <v>65247</v>
      </c>
      <c r="E6" s="41"/>
      <c r="F6" s="68">
        <v>71226</v>
      </c>
      <c r="G6" s="69">
        <f>(D6-F6)/F6</f>
        <v>-0.08</v>
      </c>
    </row>
    <row r="7" spans="1:7" s="1" customFormat="1" ht="15.75" customHeight="1">
      <c r="A7" s="26"/>
      <c r="B7" s="67" t="s">
        <v>1</v>
      </c>
      <c r="C7" s="41"/>
      <c r="D7" s="68">
        <v>96268</v>
      </c>
      <c r="E7" s="41"/>
      <c r="F7" s="68">
        <v>93039</v>
      </c>
      <c r="G7" s="69">
        <f>(D7-F7)/F7</f>
        <v>0.03</v>
      </c>
    </row>
    <row r="8" spans="1:7" s="1" customFormat="1" ht="15.75" customHeight="1">
      <c r="A8" s="26"/>
      <c r="B8" s="70" t="s">
        <v>147</v>
      </c>
      <c r="C8" s="71"/>
      <c r="D8" s="68">
        <v>92738</v>
      </c>
      <c r="E8" s="71"/>
      <c r="F8" s="68">
        <v>106372</v>
      </c>
      <c r="G8" s="69">
        <f>(D8-F8)/F8</f>
        <v>-0.13</v>
      </c>
    </row>
    <row r="9" spans="1:7" s="1" customFormat="1" ht="15.75" customHeight="1">
      <c r="A9" s="26"/>
      <c r="B9" s="72" t="s">
        <v>2</v>
      </c>
      <c r="C9" s="73"/>
      <c r="D9" s="74">
        <v>301</v>
      </c>
      <c r="E9" s="73"/>
      <c r="F9" s="74">
        <v>1989</v>
      </c>
      <c r="G9" s="75">
        <f>(D9-F9)/F9</f>
        <v>-0.85</v>
      </c>
    </row>
    <row r="10" spans="1:7" s="78" customFormat="1" ht="15.75" customHeight="1">
      <c r="A10" s="26"/>
      <c r="B10" s="65" t="s">
        <v>4</v>
      </c>
      <c r="C10" s="73"/>
      <c r="D10" s="76">
        <f>SUM(D6:D9)</f>
        <v>254554</v>
      </c>
      <c r="E10" s="73"/>
      <c r="F10" s="76">
        <f>SUM(F6:F9)</f>
        <v>272626</v>
      </c>
      <c r="G10" s="77">
        <f>(D10-F10)/F10</f>
        <v>-7.0000000000000007E-2</v>
      </c>
    </row>
    <row r="11" spans="1:7" s="1" customFormat="1" ht="15.75" customHeight="1">
      <c r="A11" s="26"/>
      <c r="B11" s="79" t="s">
        <v>52</v>
      </c>
      <c r="C11" s="80"/>
      <c r="D11" s="81">
        <v>-101692</v>
      </c>
      <c r="E11" s="80"/>
      <c r="F11" s="81">
        <v>-115098</v>
      </c>
      <c r="G11" s="82">
        <f t="shared" ref="G11:G27" si="0">(D11-F11)/F11</f>
        <v>-0.12</v>
      </c>
    </row>
    <row r="12" spans="1:7" s="78" customFormat="1" ht="15.75" customHeight="1">
      <c r="A12" s="26"/>
      <c r="B12" s="65" t="s">
        <v>14</v>
      </c>
      <c r="C12" s="80"/>
      <c r="D12" s="83">
        <f>D10+D11</f>
        <v>152862</v>
      </c>
      <c r="E12" s="80"/>
      <c r="F12" s="83">
        <f>F10+F11</f>
        <v>157528</v>
      </c>
      <c r="G12" s="77">
        <f t="shared" si="0"/>
        <v>-0.03</v>
      </c>
    </row>
    <row r="13" spans="1:7" s="1" customFormat="1" ht="15.75" customHeight="1">
      <c r="A13" s="26"/>
      <c r="B13" s="79" t="s">
        <v>53</v>
      </c>
      <c r="C13" s="71"/>
      <c r="D13" s="68">
        <v>-24237</v>
      </c>
      <c r="E13" s="71"/>
      <c r="F13" s="68">
        <v>-21517</v>
      </c>
      <c r="G13" s="75">
        <f t="shared" si="0"/>
        <v>0.13</v>
      </c>
    </row>
    <row r="14" spans="1:7" s="1" customFormat="1" ht="15.75" customHeight="1">
      <c r="A14" s="26"/>
      <c r="B14" s="79" t="s">
        <v>69</v>
      </c>
      <c r="C14" s="80"/>
      <c r="D14" s="81">
        <v>-59274</v>
      </c>
      <c r="E14" s="80"/>
      <c r="F14" s="81">
        <v>-56470</v>
      </c>
      <c r="G14" s="82">
        <f t="shared" si="0"/>
        <v>0.05</v>
      </c>
    </row>
    <row r="15" spans="1:7" s="1" customFormat="1" ht="15.75" customHeight="1">
      <c r="A15" s="26"/>
      <c r="B15" s="79" t="s">
        <v>54</v>
      </c>
      <c r="C15" s="71"/>
      <c r="D15" s="68">
        <v>-15496</v>
      </c>
      <c r="E15" s="71"/>
      <c r="F15" s="68">
        <v>-18071</v>
      </c>
      <c r="G15" s="82">
        <f t="shared" si="0"/>
        <v>-0.14000000000000001</v>
      </c>
    </row>
    <row r="16" spans="1:7" s="78" customFormat="1" ht="15.75" customHeight="1">
      <c r="A16" s="26"/>
      <c r="B16" s="65" t="s">
        <v>30</v>
      </c>
      <c r="C16" s="80"/>
      <c r="D16" s="84">
        <f>SUM(D12:D15)</f>
        <v>53855</v>
      </c>
      <c r="E16" s="80"/>
      <c r="F16" s="84">
        <f>SUM(F12:F15)</f>
        <v>61470</v>
      </c>
      <c r="G16" s="77">
        <f t="shared" si="0"/>
        <v>-0.12</v>
      </c>
    </row>
    <row r="17" spans="1:7" s="1" customFormat="1" ht="15.75" customHeight="1">
      <c r="A17" s="26"/>
      <c r="B17" s="85" t="s">
        <v>55</v>
      </c>
      <c r="C17" s="80"/>
      <c r="D17" s="86">
        <v>6395</v>
      </c>
      <c r="E17" s="80"/>
      <c r="F17" s="86">
        <v>3601</v>
      </c>
      <c r="G17" s="87">
        <f t="shared" si="0"/>
        <v>0.78</v>
      </c>
    </row>
    <row r="18" spans="1:7" s="1" customFormat="1" ht="15.75" customHeight="1">
      <c r="A18" s="26"/>
      <c r="B18" s="88" t="s">
        <v>56</v>
      </c>
      <c r="C18" s="80"/>
      <c r="D18" s="86">
        <v>-5430</v>
      </c>
      <c r="E18" s="80"/>
      <c r="F18" s="86">
        <v>-4873</v>
      </c>
      <c r="G18" s="87">
        <f t="shared" si="0"/>
        <v>0.11</v>
      </c>
    </row>
    <row r="19" spans="1:7" s="78" customFormat="1" ht="15.75" customHeight="1">
      <c r="A19" s="26"/>
      <c r="B19" s="89" t="s">
        <v>47</v>
      </c>
      <c r="C19" s="80"/>
      <c r="D19" s="84">
        <f>SUM(D16:D18)</f>
        <v>54820</v>
      </c>
      <c r="E19" s="80"/>
      <c r="F19" s="84">
        <f>SUM(F16:F18)</f>
        <v>60198</v>
      </c>
      <c r="G19" s="77">
        <f t="shared" si="0"/>
        <v>-0.09</v>
      </c>
    </row>
    <row r="20" spans="1:7" s="78" customFormat="1" ht="15.75" customHeight="1">
      <c r="A20" s="26"/>
      <c r="B20" s="85" t="s">
        <v>105</v>
      </c>
      <c r="C20" s="80"/>
      <c r="D20" s="86">
        <v>-2062</v>
      </c>
      <c r="E20" s="80"/>
      <c r="F20" s="86">
        <v>-1449</v>
      </c>
      <c r="G20" s="87">
        <f t="shared" si="0"/>
        <v>0.42</v>
      </c>
    </row>
    <row r="21" spans="1:7" s="78" customFormat="1" ht="15.75" customHeight="1">
      <c r="A21" s="26"/>
      <c r="B21" s="90" t="s">
        <v>31</v>
      </c>
      <c r="C21" s="80"/>
      <c r="D21" s="84">
        <f>SUM(D19:D20)</f>
        <v>52758</v>
      </c>
      <c r="E21" s="80"/>
      <c r="F21" s="84">
        <f>SUM(F19:F20)</f>
        <v>58749</v>
      </c>
      <c r="G21" s="77">
        <f t="shared" si="0"/>
        <v>-0.1</v>
      </c>
    </row>
    <row r="22" spans="1:7" s="78" customFormat="1" ht="15.75" customHeight="1">
      <c r="A22" s="26"/>
      <c r="B22" s="85" t="s">
        <v>6</v>
      </c>
      <c r="C22" s="80"/>
      <c r="D22" s="86">
        <f>-15383-879+640</f>
        <v>-15622</v>
      </c>
      <c r="E22" s="80"/>
      <c r="F22" s="86">
        <v>-17276</v>
      </c>
      <c r="G22" s="87">
        <f t="shared" si="0"/>
        <v>-0.1</v>
      </c>
    </row>
    <row r="23" spans="1:7" s="78" customFormat="1" ht="15.75" customHeight="1">
      <c r="A23" s="26"/>
      <c r="B23" s="85" t="s">
        <v>32</v>
      </c>
      <c r="C23" s="80"/>
      <c r="D23" s="86">
        <v>-1273</v>
      </c>
      <c r="E23" s="80"/>
      <c r="F23" s="86">
        <v>-1426</v>
      </c>
      <c r="G23" s="87">
        <f t="shared" si="0"/>
        <v>-0.11</v>
      </c>
    </row>
    <row r="24" spans="1:7" s="78" customFormat="1" ht="15.75" customHeight="1">
      <c r="A24" s="26"/>
      <c r="B24" s="90" t="s">
        <v>40</v>
      </c>
      <c r="C24" s="80"/>
      <c r="D24" s="84">
        <f>SUM(D21:D23)</f>
        <v>35863</v>
      </c>
      <c r="E24" s="80"/>
      <c r="F24" s="84">
        <f>SUM(F21:F23)</f>
        <v>40047</v>
      </c>
      <c r="G24" s="77">
        <f t="shared" si="0"/>
        <v>-0.1</v>
      </c>
    </row>
    <row r="25" spans="1:7" s="78" customFormat="1" ht="15.75" customHeight="1">
      <c r="A25" s="26"/>
      <c r="B25" s="90"/>
      <c r="C25" s="80"/>
      <c r="D25" s="84"/>
      <c r="E25" s="80"/>
      <c r="F25" s="84"/>
      <c r="G25" s="77"/>
    </row>
    <row r="26" spans="1:7" s="78" customFormat="1" ht="15.75" customHeight="1">
      <c r="A26" s="26"/>
      <c r="B26" s="90" t="s">
        <v>57</v>
      </c>
      <c r="C26" s="80"/>
      <c r="D26" s="84">
        <v>35757</v>
      </c>
      <c r="E26" s="80"/>
      <c r="F26" s="84">
        <v>40024</v>
      </c>
      <c r="G26" s="77">
        <f t="shared" si="0"/>
        <v>-0.11</v>
      </c>
    </row>
    <row r="27" spans="1:7" s="78" customFormat="1" ht="15.75" customHeight="1">
      <c r="A27" s="26"/>
      <c r="B27" s="90" t="s">
        <v>101</v>
      </c>
      <c r="C27" s="80"/>
      <c r="D27" s="84">
        <f>+D24-D26</f>
        <v>106</v>
      </c>
      <c r="E27" s="80"/>
      <c r="F27" s="84">
        <f>+F24-F26</f>
        <v>23</v>
      </c>
      <c r="G27" s="77">
        <f t="shared" si="0"/>
        <v>3.61</v>
      </c>
    </row>
    <row r="28" spans="1:7" s="1" customFormat="1" ht="15.75" customHeight="1">
      <c r="A28" s="26"/>
      <c r="B28" s="90"/>
      <c r="C28" s="91"/>
      <c r="D28" s="83"/>
      <c r="E28" s="91"/>
      <c r="F28" s="83"/>
      <c r="G28" s="87"/>
    </row>
    <row r="29" spans="1:7" s="1" customFormat="1" ht="15.75" customHeight="1">
      <c r="A29" s="26"/>
      <c r="B29" s="85" t="s">
        <v>5</v>
      </c>
      <c r="C29" s="80"/>
      <c r="D29" s="92">
        <f>D26/D31*1000</f>
        <v>0.41</v>
      </c>
      <c r="E29" s="80"/>
      <c r="F29" s="92">
        <f>F26/F31*1000</f>
        <v>0.47</v>
      </c>
      <c r="G29" s="82">
        <f>(D29-F29)/F29</f>
        <v>-0.13</v>
      </c>
    </row>
    <row r="30" spans="1:7" s="1" customFormat="1" ht="15.75" customHeight="1">
      <c r="A30" s="26"/>
      <c r="B30" s="85" t="s">
        <v>37</v>
      </c>
      <c r="C30" s="80"/>
      <c r="D30" s="92">
        <f>D26/D32*1000</f>
        <v>0.41</v>
      </c>
      <c r="E30" s="80"/>
      <c r="F30" s="92">
        <f>F26/F32*1000</f>
        <v>0.46</v>
      </c>
      <c r="G30" s="82">
        <f>(D30-F30)/F30</f>
        <v>-0.11</v>
      </c>
    </row>
    <row r="31" spans="1:7" s="1" customFormat="1" ht="15.75" customHeight="1">
      <c r="A31" s="26"/>
      <c r="B31" s="85" t="s">
        <v>106</v>
      </c>
      <c r="C31" s="80"/>
      <c r="D31" s="81">
        <v>86766468</v>
      </c>
      <c r="E31" s="80"/>
      <c r="F31" s="81">
        <v>85330806</v>
      </c>
      <c r="G31" s="87" t="s">
        <v>0</v>
      </c>
    </row>
    <row r="32" spans="1:7" s="1" customFormat="1" ht="15.75" customHeight="1">
      <c r="A32" s="26"/>
      <c r="B32" s="85" t="s">
        <v>107</v>
      </c>
      <c r="C32" s="80"/>
      <c r="D32" s="81">
        <v>86999430</v>
      </c>
      <c r="E32" s="80"/>
      <c r="F32" s="81">
        <v>86545254</v>
      </c>
      <c r="G32" s="87" t="s">
        <v>0</v>
      </c>
    </row>
    <row r="33" spans="1:7" s="1" customFormat="1" ht="17.399999999999999">
      <c r="A33" s="26"/>
      <c r="B33" s="26"/>
      <c r="C33" s="26"/>
      <c r="D33" s="26"/>
      <c r="E33" s="26"/>
      <c r="F33" s="26"/>
      <c r="G33" s="26"/>
    </row>
    <row r="34" spans="1:7" s="1" customFormat="1" ht="15"/>
    <row r="35" spans="1:7" s="1" customFormat="1" ht="15"/>
    <row r="36" spans="1:7" s="1" customFormat="1" ht="15"/>
    <row r="37" spans="1:7" s="1" customFormat="1" ht="15"/>
    <row r="38" spans="1:7" s="1" customFormat="1" ht="15">
      <c r="D38" s="12"/>
    </row>
    <row r="39" spans="1:7" s="1" customFormat="1" ht="15"/>
    <row r="40" spans="1:7" s="1" customFormat="1" ht="15"/>
    <row r="41" spans="1:7" s="1" customFormat="1" ht="15"/>
    <row r="42" spans="1:7" s="1" customFormat="1" ht="15"/>
    <row r="43" spans="1:7" s="1" customFormat="1" ht="15"/>
    <row r="44" spans="1:7" s="1" customFormat="1" ht="15"/>
    <row r="45" spans="1:7" s="1" customFormat="1" ht="15"/>
    <row r="46" spans="1:7" s="1" customFormat="1" ht="15"/>
    <row r="47" spans="1:7" s="1" customFormat="1" ht="15"/>
    <row r="48" spans="1:7" s="1" customFormat="1" ht="15"/>
    <row r="49" s="1" customFormat="1" ht="15"/>
  </sheetData>
  <mergeCells count="2">
    <mergeCell ref="C5:D5"/>
    <mergeCell ref="E5:F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82" orientation="landscape" r:id="rId1"/>
  <headerFooter alignWithMargins="0">
    <oddHeader>&amp;L&amp;G</oddHeader>
    <oddFooter>&amp;CSoftware AG - Q1 2012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E39"/>
  <sheetViews>
    <sheetView zoomScaleNormal="100" workbookViewId="0">
      <selection activeCell="B42" sqref="B42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4" width="20.6640625" style="2" customWidth="1"/>
    <col min="5" max="5" width="13.6640625" style="2" customWidth="1"/>
    <col min="6" max="16384" width="8.88671875" style="2"/>
  </cols>
  <sheetData>
    <row r="1" spans="1:5" ht="21" customHeight="1">
      <c r="A1" s="25"/>
      <c r="B1" s="26"/>
      <c r="C1" s="25"/>
      <c r="D1" s="25"/>
      <c r="E1" s="25"/>
    </row>
    <row r="2" spans="1:5" ht="18.75" customHeight="1">
      <c r="A2" s="25"/>
      <c r="B2" s="63" t="s">
        <v>158</v>
      </c>
      <c r="C2" s="63"/>
      <c r="D2" s="63"/>
      <c r="E2" s="25"/>
    </row>
    <row r="3" spans="1:5" ht="18.75" customHeight="1">
      <c r="A3" s="25"/>
      <c r="B3" s="63" t="s">
        <v>76</v>
      </c>
      <c r="C3" s="63"/>
      <c r="D3" s="63"/>
      <c r="E3" s="25"/>
    </row>
    <row r="4" spans="1:5" s="1" customFormat="1" ht="21" customHeight="1">
      <c r="A4" s="25"/>
      <c r="B4" s="41"/>
      <c r="C4" s="41"/>
      <c r="D4" s="41"/>
      <c r="E4" s="25"/>
    </row>
    <row r="5" spans="1:5" s="156" customFormat="1" ht="15.6">
      <c r="A5" s="25"/>
      <c r="B5" s="15" t="s">
        <v>116</v>
      </c>
      <c r="C5" s="16" t="s">
        <v>153</v>
      </c>
      <c r="D5" s="16" t="s">
        <v>154</v>
      </c>
      <c r="E5" s="25"/>
    </row>
    <row r="6" spans="1:5" ht="15">
      <c r="A6" s="25"/>
      <c r="B6" s="17" t="s">
        <v>60</v>
      </c>
      <c r="C6" s="96">
        <v>35863</v>
      </c>
      <c r="D6" s="96">
        <v>40047</v>
      </c>
      <c r="E6" s="25"/>
    </row>
    <row r="7" spans="1:5" ht="15">
      <c r="A7" s="25"/>
      <c r="B7" s="17" t="s">
        <v>6</v>
      </c>
      <c r="C7" s="96">
        <v>15622</v>
      </c>
      <c r="D7" s="96">
        <v>17276</v>
      </c>
      <c r="E7" s="25"/>
    </row>
    <row r="8" spans="1:5" ht="15">
      <c r="A8" s="25"/>
      <c r="B8" s="17" t="s">
        <v>86</v>
      </c>
      <c r="C8" s="96">
        <v>2062</v>
      </c>
      <c r="D8" s="96">
        <v>1449</v>
      </c>
      <c r="E8" s="25"/>
    </row>
    <row r="9" spans="1:5" ht="15">
      <c r="A9" s="25"/>
      <c r="B9" s="17" t="s">
        <v>74</v>
      </c>
      <c r="C9" s="96">
        <v>12453</v>
      </c>
      <c r="D9" s="96">
        <v>10950</v>
      </c>
      <c r="E9" s="25"/>
    </row>
    <row r="10" spans="1:5" ht="15.6" thickBot="1">
      <c r="A10" s="25"/>
      <c r="B10" s="18" t="s">
        <v>61</v>
      </c>
      <c r="C10" s="157">
        <v>86</v>
      </c>
      <c r="D10" s="157">
        <v>-1258</v>
      </c>
      <c r="E10" s="25"/>
    </row>
    <row r="11" spans="1:5" ht="15.6">
      <c r="A11" s="25"/>
      <c r="B11" s="19" t="s">
        <v>62</v>
      </c>
      <c r="C11" s="21">
        <v>66086</v>
      </c>
      <c r="D11" s="21">
        <v>68464</v>
      </c>
      <c r="E11" s="25"/>
    </row>
    <row r="12" spans="1:5" ht="30">
      <c r="A12" s="25"/>
      <c r="B12" s="17" t="s">
        <v>7</v>
      </c>
      <c r="C12" s="96">
        <v>11375</v>
      </c>
      <c r="D12" s="96">
        <v>-2974</v>
      </c>
      <c r="E12" s="25"/>
    </row>
    <row r="13" spans="1:5" ht="15">
      <c r="A13" s="25"/>
      <c r="B13" s="17" t="s">
        <v>8</v>
      </c>
      <c r="C13" s="96">
        <v>-2392</v>
      </c>
      <c r="D13" s="96">
        <v>16456</v>
      </c>
      <c r="E13" s="25"/>
    </row>
    <row r="14" spans="1:5" ht="15">
      <c r="A14" s="25"/>
      <c r="B14" s="17" t="s">
        <v>9</v>
      </c>
      <c r="C14" s="96">
        <v>-14625</v>
      </c>
      <c r="D14" s="96">
        <v>-30712</v>
      </c>
      <c r="E14" s="25"/>
    </row>
    <row r="15" spans="1:5" ht="15">
      <c r="A15" s="25"/>
      <c r="B15" s="17" t="s">
        <v>10</v>
      </c>
      <c r="C15" s="96">
        <v>-1610</v>
      </c>
      <c r="D15" s="96">
        <v>-2532</v>
      </c>
      <c r="E15" s="25"/>
    </row>
    <row r="16" spans="1:5" ht="15.6" thickBot="1">
      <c r="A16" s="25"/>
      <c r="B16" s="18" t="s">
        <v>11</v>
      </c>
      <c r="C16" s="157">
        <v>2211</v>
      </c>
      <c r="D16" s="157">
        <v>2311</v>
      </c>
      <c r="E16" s="25"/>
    </row>
    <row r="17" spans="1:5" ht="15.6">
      <c r="A17" s="25"/>
      <c r="B17" s="19" t="s">
        <v>118</v>
      </c>
      <c r="C17" s="21">
        <v>61045</v>
      </c>
      <c r="D17" s="21">
        <v>51013</v>
      </c>
      <c r="E17" s="25"/>
    </row>
    <row r="18" spans="1:5" ht="15">
      <c r="A18" s="25"/>
      <c r="B18" s="17" t="s">
        <v>119</v>
      </c>
      <c r="C18" s="96">
        <v>106</v>
      </c>
      <c r="D18" s="96">
        <v>164</v>
      </c>
      <c r="E18" s="25"/>
    </row>
    <row r="19" spans="1:5" ht="15">
      <c r="A19" s="25"/>
      <c r="B19" s="17" t="s">
        <v>120</v>
      </c>
      <c r="C19" s="96">
        <v>-2084</v>
      </c>
      <c r="D19" s="96">
        <v>-2077</v>
      </c>
      <c r="E19" s="25"/>
    </row>
    <row r="20" spans="1:5" ht="15">
      <c r="A20" s="25"/>
      <c r="B20" s="17" t="s">
        <v>48</v>
      </c>
      <c r="C20" s="96">
        <v>486</v>
      </c>
      <c r="D20" s="96">
        <v>0</v>
      </c>
      <c r="E20" s="25"/>
    </row>
    <row r="21" spans="1:5" ht="15">
      <c r="A21" s="25"/>
      <c r="B21" s="17" t="s">
        <v>49</v>
      </c>
      <c r="C21" s="96">
        <v>0</v>
      </c>
      <c r="D21" s="96">
        <v>-21</v>
      </c>
      <c r="E21" s="25"/>
    </row>
    <row r="22" spans="1:5" ht="15">
      <c r="A22" s="25"/>
      <c r="B22" s="223" t="s">
        <v>164</v>
      </c>
      <c r="C22" s="224">
        <v>-433</v>
      </c>
      <c r="D22" s="224">
        <v>0</v>
      </c>
      <c r="E22" s="25"/>
    </row>
    <row r="23" spans="1:5" ht="15.6" thickBot="1">
      <c r="A23" s="25"/>
      <c r="B23" s="18" t="s">
        <v>63</v>
      </c>
      <c r="C23" s="157">
        <v>-413</v>
      </c>
      <c r="D23" s="157">
        <v>0</v>
      </c>
      <c r="E23" s="25"/>
    </row>
    <row r="24" spans="1:5" ht="15.6">
      <c r="A24" s="25"/>
      <c r="B24" s="19" t="s">
        <v>64</v>
      </c>
      <c r="C24" s="21">
        <v>-2338</v>
      </c>
      <c r="D24" s="21">
        <v>-1934</v>
      </c>
      <c r="E24" s="25"/>
    </row>
    <row r="25" spans="1:5" ht="15">
      <c r="A25" s="25"/>
      <c r="B25" s="20" t="s">
        <v>65</v>
      </c>
      <c r="C25" s="96">
        <v>0</v>
      </c>
      <c r="D25" s="96">
        <v>0</v>
      </c>
      <c r="E25" s="25"/>
    </row>
    <row r="26" spans="1:5" ht="15">
      <c r="A26" s="25"/>
      <c r="B26" s="20" t="s">
        <v>140</v>
      </c>
      <c r="C26" s="96">
        <v>0</v>
      </c>
      <c r="D26" s="96">
        <v>0</v>
      </c>
      <c r="E26" s="25"/>
    </row>
    <row r="27" spans="1:5" ht="15">
      <c r="A27" s="25"/>
      <c r="B27" s="20" t="s">
        <v>100</v>
      </c>
      <c r="C27" s="96">
        <v>-170</v>
      </c>
      <c r="D27" s="96">
        <v>-162</v>
      </c>
      <c r="E27" s="25"/>
    </row>
    <row r="28" spans="1:5" ht="15">
      <c r="A28" s="25"/>
      <c r="B28" s="20" t="s">
        <v>99</v>
      </c>
      <c r="C28" s="96">
        <v>0</v>
      </c>
      <c r="D28" s="96">
        <v>0</v>
      </c>
      <c r="E28" s="25"/>
    </row>
    <row r="29" spans="1:5" ht="15">
      <c r="A29" s="25"/>
      <c r="B29" s="20" t="s">
        <v>66</v>
      </c>
      <c r="C29" s="96">
        <v>-1149</v>
      </c>
      <c r="D29" s="96">
        <v>-4424</v>
      </c>
      <c r="E29" s="25"/>
    </row>
    <row r="30" spans="1:5" ht="15.6" thickBot="1">
      <c r="A30" s="25"/>
      <c r="B30" s="18" t="s">
        <v>129</v>
      </c>
      <c r="C30" s="157">
        <v>0</v>
      </c>
      <c r="D30" s="157">
        <v>0</v>
      </c>
      <c r="E30" s="25"/>
    </row>
    <row r="31" spans="1:5" ht="15.6">
      <c r="A31" s="25"/>
      <c r="B31" s="22" t="s">
        <v>121</v>
      </c>
      <c r="C31" s="21">
        <v>-1319</v>
      </c>
      <c r="D31" s="21">
        <v>-4586</v>
      </c>
      <c r="E31" s="25"/>
    </row>
    <row r="32" spans="1:5" ht="15">
      <c r="A32" s="25"/>
      <c r="B32" s="20" t="s">
        <v>67</v>
      </c>
      <c r="C32" s="96">
        <v>57388</v>
      </c>
      <c r="D32" s="96">
        <v>44493</v>
      </c>
      <c r="E32" s="25"/>
    </row>
    <row r="33" spans="1:5" ht="15.6" thickBot="1">
      <c r="A33" s="25"/>
      <c r="B33" s="24" t="s">
        <v>122</v>
      </c>
      <c r="C33" s="157">
        <v>-1562</v>
      </c>
      <c r="D33" s="157">
        <v>-2721</v>
      </c>
      <c r="E33" s="25"/>
    </row>
    <row r="34" spans="1:5" ht="15.6">
      <c r="A34" s="25"/>
      <c r="B34" s="23" t="s">
        <v>12</v>
      </c>
      <c r="C34" s="21">
        <v>55826</v>
      </c>
      <c r="D34" s="21">
        <v>41772</v>
      </c>
      <c r="E34" s="25"/>
    </row>
    <row r="35" spans="1:5" ht="15.6" thickBot="1">
      <c r="A35" s="25"/>
      <c r="B35" s="24" t="s">
        <v>13</v>
      </c>
      <c r="C35" s="157">
        <v>216479</v>
      </c>
      <c r="D35" s="157">
        <v>102467</v>
      </c>
      <c r="E35" s="25"/>
    </row>
    <row r="36" spans="1:5" ht="15.6">
      <c r="A36" s="25"/>
      <c r="B36" s="23" t="s">
        <v>150</v>
      </c>
      <c r="C36" s="21">
        <v>272305</v>
      </c>
      <c r="D36" s="21">
        <v>144239</v>
      </c>
      <c r="E36" s="25"/>
    </row>
    <row r="37" spans="1:5" ht="15.6">
      <c r="A37" s="25"/>
      <c r="B37" s="23"/>
      <c r="C37" s="21"/>
      <c r="D37" s="21"/>
      <c r="E37" s="25"/>
    </row>
    <row r="38" spans="1:5" ht="15.6">
      <c r="A38" s="25"/>
      <c r="B38" s="23" t="s">
        <v>151</v>
      </c>
      <c r="C38" s="21">
        <v>59120</v>
      </c>
      <c r="D38" s="21">
        <f>SUM(D17:D21)</f>
        <v>49079</v>
      </c>
      <c r="E38" s="25"/>
    </row>
    <row r="39" spans="1:5">
      <c r="A39" s="25"/>
      <c r="B39" s="25"/>
      <c r="C39" s="25"/>
      <c r="D39" s="25"/>
      <c r="E39" s="25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8" orientation="landscape" r:id="rId1"/>
  <headerFooter alignWithMargins="0">
    <oddHeader>&amp;L&amp;G</oddHeader>
    <oddFooter>&amp;CSoftware AG - Q1 2012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M27"/>
  <sheetViews>
    <sheetView zoomScaleNormal="100" zoomScaleSheetLayoutView="75" workbookViewId="0">
      <selection activeCell="B3" sqref="B3"/>
    </sheetView>
  </sheetViews>
  <sheetFormatPr defaultColWidth="11.44140625" defaultRowHeight="13.2"/>
  <cols>
    <col min="1" max="1" width="1.6640625" style="2" customWidth="1"/>
    <col min="2" max="2" width="54.6640625" style="154" customWidth="1"/>
    <col min="3" max="3" width="16.5546875" style="155" customWidth="1"/>
    <col min="4" max="8" width="16.5546875" style="155" bestFit="1" customWidth="1"/>
    <col min="9" max="11" width="16.5546875" style="2" bestFit="1" customWidth="1"/>
    <col min="12" max="12" width="17" style="2" customWidth="1"/>
    <col min="13" max="13" width="1.44140625" style="2" customWidth="1"/>
    <col min="14" max="16384" width="11.44140625" style="2"/>
  </cols>
  <sheetData>
    <row r="1" spans="1:13" ht="17.399999999999999">
      <c r="A1" s="63"/>
      <c r="B1" s="25"/>
      <c r="C1" s="25"/>
      <c r="D1" s="25"/>
      <c r="E1" s="25"/>
      <c r="F1" s="25"/>
      <c r="G1" s="25"/>
      <c r="H1" s="25"/>
      <c r="I1" s="63"/>
      <c r="J1" s="63"/>
      <c r="K1" s="63"/>
      <c r="L1" s="63"/>
      <c r="M1" s="63"/>
    </row>
    <row r="2" spans="1:13" ht="17.399999999999999">
      <c r="A2" s="63"/>
      <c r="B2" s="63" t="s">
        <v>160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7.399999999999999">
      <c r="A3" s="63"/>
      <c r="B3" s="63" t="s">
        <v>76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7.399999999999999">
      <c r="A4" s="63"/>
      <c r="B4" s="130" t="s">
        <v>108</v>
      </c>
      <c r="C4" s="131" t="s">
        <v>43</v>
      </c>
      <c r="D4" s="132"/>
      <c r="E4" s="131" t="s">
        <v>127</v>
      </c>
      <c r="F4" s="133"/>
      <c r="G4" s="131" t="s">
        <v>128</v>
      </c>
      <c r="H4" s="133"/>
      <c r="I4" s="131" t="s">
        <v>93</v>
      </c>
      <c r="J4" s="133"/>
      <c r="K4" s="131" t="s">
        <v>44</v>
      </c>
      <c r="L4" s="132"/>
      <c r="M4" s="63"/>
    </row>
    <row r="5" spans="1:13" ht="17.399999999999999">
      <c r="A5" s="63"/>
      <c r="B5" s="134" t="s">
        <v>124</v>
      </c>
      <c r="C5" s="135"/>
      <c r="D5" s="136"/>
      <c r="E5" s="135"/>
      <c r="F5" s="136"/>
      <c r="G5" s="135"/>
      <c r="H5" s="136"/>
      <c r="I5" s="135"/>
      <c r="J5" s="136"/>
      <c r="K5" s="135"/>
      <c r="L5" s="137"/>
      <c r="M5" s="63"/>
    </row>
    <row r="6" spans="1:13" ht="17.399999999999999">
      <c r="A6" s="63"/>
      <c r="B6" s="138"/>
      <c r="C6" s="139" t="s">
        <v>153</v>
      </c>
      <c r="D6" s="139" t="s">
        <v>154</v>
      </c>
      <c r="E6" s="139" t="s">
        <v>153</v>
      </c>
      <c r="F6" s="139" t="s">
        <v>154</v>
      </c>
      <c r="G6" s="139" t="s">
        <v>153</v>
      </c>
      <c r="H6" s="139" t="s">
        <v>154</v>
      </c>
      <c r="I6" s="139" t="s">
        <v>153</v>
      </c>
      <c r="J6" s="139" t="s">
        <v>154</v>
      </c>
      <c r="K6" s="139" t="s">
        <v>153</v>
      </c>
      <c r="L6" s="222" t="s">
        <v>154</v>
      </c>
      <c r="M6" s="63"/>
    </row>
    <row r="7" spans="1:13" ht="17.399999999999999">
      <c r="A7" s="63"/>
      <c r="B7" s="140"/>
      <c r="C7" s="94"/>
      <c r="D7" s="94"/>
      <c r="E7" s="94"/>
      <c r="F7" s="94"/>
      <c r="G7" s="94"/>
      <c r="H7" s="94"/>
      <c r="I7" s="94"/>
      <c r="J7" s="206"/>
      <c r="K7" s="94"/>
      <c r="L7" s="137"/>
      <c r="M7" s="63"/>
    </row>
    <row r="8" spans="1:13" ht="17.399999999999999">
      <c r="A8" s="63"/>
      <c r="B8" s="141" t="s">
        <v>38</v>
      </c>
      <c r="C8" s="207">
        <v>28725</v>
      </c>
      <c r="D8" s="214">
        <v>30414</v>
      </c>
      <c r="E8" s="207">
        <v>35680</v>
      </c>
      <c r="F8" s="214">
        <v>39078</v>
      </c>
      <c r="G8" s="207">
        <v>842</v>
      </c>
      <c r="H8" s="214">
        <v>1734</v>
      </c>
      <c r="I8" s="207">
        <v>0</v>
      </c>
      <c r="J8" s="207">
        <v>0</v>
      </c>
      <c r="K8" s="207">
        <f>+C8+E8+G8+I8</f>
        <v>65247</v>
      </c>
      <c r="L8" s="207">
        <f>+D8+F8+H8+J8</f>
        <v>71226</v>
      </c>
      <c r="M8" s="63"/>
    </row>
    <row r="9" spans="1:13" ht="17.399999999999999">
      <c r="A9" s="63"/>
      <c r="B9" s="141" t="s">
        <v>1</v>
      </c>
      <c r="C9" s="207">
        <v>47608</v>
      </c>
      <c r="D9" s="214">
        <f>48634-1</f>
        <v>48633</v>
      </c>
      <c r="E9" s="207">
        <v>44876</v>
      </c>
      <c r="F9" s="214">
        <v>40291</v>
      </c>
      <c r="G9" s="207">
        <v>3784</v>
      </c>
      <c r="H9" s="214">
        <v>4115</v>
      </c>
      <c r="I9" s="207">
        <v>0</v>
      </c>
      <c r="J9" s="207">
        <v>0</v>
      </c>
      <c r="K9" s="207">
        <f>+C9+E9+G9+I9</f>
        <v>96268</v>
      </c>
      <c r="L9" s="207">
        <f>+D9+F9+H9+J9</f>
        <v>93039</v>
      </c>
      <c r="M9" s="63"/>
    </row>
    <row r="10" spans="1:13" ht="17.399999999999999">
      <c r="A10" s="63"/>
      <c r="B10" s="142" t="s">
        <v>123</v>
      </c>
      <c r="C10" s="208">
        <f>SUM(C8:C9)</f>
        <v>76333</v>
      </c>
      <c r="D10" s="215">
        <f t="shared" ref="D10:L10" si="0">SUM(D8:D9)</f>
        <v>79047</v>
      </c>
      <c r="E10" s="208">
        <f>SUM(E8:E9)</f>
        <v>80556</v>
      </c>
      <c r="F10" s="215">
        <f t="shared" si="0"/>
        <v>79369</v>
      </c>
      <c r="G10" s="208">
        <f t="shared" si="0"/>
        <v>4626</v>
      </c>
      <c r="H10" s="215">
        <f t="shared" si="0"/>
        <v>5849</v>
      </c>
      <c r="I10" s="208">
        <f t="shared" si="0"/>
        <v>0</v>
      </c>
      <c r="J10" s="208">
        <f t="shared" si="0"/>
        <v>0</v>
      </c>
      <c r="K10" s="208">
        <f t="shared" si="0"/>
        <v>161515</v>
      </c>
      <c r="L10" s="208">
        <f t="shared" si="0"/>
        <v>164265</v>
      </c>
      <c r="M10" s="63"/>
    </row>
    <row r="11" spans="1:13" ht="17.399999999999999">
      <c r="A11" s="63"/>
      <c r="B11" s="141" t="s">
        <v>147</v>
      </c>
      <c r="C11" s="207">
        <v>17780</v>
      </c>
      <c r="D11" s="214">
        <v>17518</v>
      </c>
      <c r="E11" s="207">
        <v>43774</v>
      </c>
      <c r="F11" s="214">
        <v>44078</v>
      </c>
      <c r="G11" s="207">
        <v>31184</v>
      </c>
      <c r="H11" s="214">
        <v>44776</v>
      </c>
      <c r="I11" s="207">
        <v>0</v>
      </c>
      <c r="J11" s="207">
        <v>0</v>
      </c>
      <c r="K11" s="207">
        <f>+C11+E11+G11+I11</f>
        <v>92738</v>
      </c>
      <c r="L11" s="207">
        <f>+D11+F11+H11+J11</f>
        <v>106372</v>
      </c>
      <c r="M11" s="63"/>
    </row>
    <row r="12" spans="1:13" ht="17.399999999999999">
      <c r="A12" s="63"/>
      <c r="B12" s="143" t="s">
        <v>2</v>
      </c>
      <c r="C12" s="209">
        <v>257</v>
      </c>
      <c r="D12" s="216">
        <v>230</v>
      </c>
      <c r="E12" s="209">
        <v>8</v>
      </c>
      <c r="F12" s="216">
        <v>495</v>
      </c>
      <c r="G12" s="209">
        <v>36</v>
      </c>
      <c r="H12" s="216">
        <v>1264</v>
      </c>
      <c r="I12" s="209">
        <v>0</v>
      </c>
      <c r="J12" s="210">
        <v>0</v>
      </c>
      <c r="K12" s="209">
        <f>+C12+E12+G12+I12</f>
        <v>301</v>
      </c>
      <c r="L12" s="209">
        <f>+D12+F12+H12+J12</f>
        <v>1989</v>
      </c>
      <c r="M12" s="63"/>
    </row>
    <row r="13" spans="1:13" ht="17.399999999999999">
      <c r="A13" s="63"/>
      <c r="B13" s="134" t="s">
        <v>4</v>
      </c>
      <c r="C13" s="211">
        <f>SUM(C10:C12)</f>
        <v>94370</v>
      </c>
      <c r="D13" s="217">
        <f t="shared" ref="D13:L13" si="1">SUM(D10:D12)</f>
        <v>96795</v>
      </c>
      <c r="E13" s="211">
        <f t="shared" si="1"/>
        <v>124338</v>
      </c>
      <c r="F13" s="217">
        <f t="shared" si="1"/>
        <v>123942</v>
      </c>
      <c r="G13" s="211">
        <f t="shared" si="1"/>
        <v>35846</v>
      </c>
      <c r="H13" s="217">
        <f t="shared" si="1"/>
        <v>51889</v>
      </c>
      <c r="I13" s="211">
        <f t="shared" si="1"/>
        <v>0</v>
      </c>
      <c r="J13" s="211">
        <f t="shared" si="1"/>
        <v>0</v>
      </c>
      <c r="K13" s="211">
        <f>SUM(K10:K12)</f>
        <v>254554</v>
      </c>
      <c r="L13" s="211">
        <f t="shared" si="1"/>
        <v>272626</v>
      </c>
      <c r="M13" s="63"/>
    </row>
    <row r="14" spans="1:13" ht="17.399999999999999">
      <c r="A14" s="63"/>
      <c r="B14" s="143" t="s">
        <v>45</v>
      </c>
      <c r="C14" s="209">
        <v>-19045</v>
      </c>
      <c r="D14" s="216">
        <v>-20023</v>
      </c>
      <c r="E14" s="209">
        <v>-43428</v>
      </c>
      <c r="F14" s="216">
        <v>-45227</v>
      </c>
      <c r="G14" s="209">
        <v>-33423</v>
      </c>
      <c r="H14" s="216">
        <v>-45362</v>
      </c>
      <c r="I14" s="209">
        <v>-5796</v>
      </c>
      <c r="J14" s="209">
        <v>-4486</v>
      </c>
      <c r="K14" s="209">
        <f>+C14+E14+G14+I14</f>
        <v>-101692</v>
      </c>
      <c r="L14" s="209">
        <f>+D14+F14+H14+J14</f>
        <v>-115098</v>
      </c>
      <c r="M14" s="63"/>
    </row>
    <row r="15" spans="1:13" ht="17.399999999999999">
      <c r="A15" s="63"/>
      <c r="B15" s="134" t="s">
        <v>14</v>
      </c>
      <c r="C15" s="211">
        <f t="shared" ref="C15:L15" si="2">SUM(C13:C14)</f>
        <v>75325</v>
      </c>
      <c r="D15" s="217">
        <f t="shared" si="2"/>
        <v>76772</v>
      </c>
      <c r="E15" s="211">
        <f t="shared" si="2"/>
        <v>80910</v>
      </c>
      <c r="F15" s="217">
        <f t="shared" si="2"/>
        <v>78715</v>
      </c>
      <c r="G15" s="211">
        <f t="shared" si="2"/>
        <v>2423</v>
      </c>
      <c r="H15" s="217">
        <f t="shared" si="2"/>
        <v>6527</v>
      </c>
      <c r="I15" s="211">
        <f t="shared" si="2"/>
        <v>-5796</v>
      </c>
      <c r="J15" s="211">
        <f>SUM(J13:J14)</f>
        <v>-4486</v>
      </c>
      <c r="K15" s="211">
        <f>SUM(K13:K14)</f>
        <v>152862</v>
      </c>
      <c r="L15" s="211">
        <f t="shared" si="2"/>
        <v>157528</v>
      </c>
      <c r="M15" s="63"/>
    </row>
    <row r="16" spans="1:13" ht="17.399999999999999">
      <c r="A16" s="63"/>
      <c r="B16" s="143" t="s">
        <v>70</v>
      </c>
      <c r="C16" s="209">
        <v>-16239</v>
      </c>
      <c r="D16" s="216">
        <v>-16662</v>
      </c>
      <c r="E16" s="209">
        <v>-34431</v>
      </c>
      <c r="F16" s="216">
        <v>-30357</v>
      </c>
      <c r="G16" s="209">
        <v>-5217</v>
      </c>
      <c r="H16" s="216">
        <v>-6541</v>
      </c>
      <c r="I16" s="209">
        <v>-3387</v>
      </c>
      <c r="J16" s="209">
        <v>-2910</v>
      </c>
      <c r="K16" s="209">
        <f>+C16+E16+G16+I16</f>
        <v>-59274</v>
      </c>
      <c r="L16" s="209">
        <f>+D16+F16+H16+J16</f>
        <v>-56470</v>
      </c>
      <c r="M16" s="63"/>
    </row>
    <row r="17" spans="1:13" ht="17.399999999999999">
      <c r="A17" s="63"/>
      <c r="B17" s="144" t="s">
        <v>46</v>
      </c>
      <c r="C17" s="212">
        <f t="shared" ref="C17:L17" si="3">SUM(C15:C16)</f>
        <v>59086</v>
      </c>
      <c r="D17" s="218">
        <f t="shared" si="3"/>
        <v>60110</v>
      </c>
      <c r="E17" s="212">
        <f t="shared" si="3"/>
        <v>46479</v>
      </c>
      <c r="F17" s="218">
        <f t="shared" si="3"/>
        <v>48358</v>
      </c>
      <c r="G17" s="212">
        <f t="shared" si="3"/>
        <v>-2794</v>
      </c>
      <c r="H17" s="218">
        <f t="shared" si="3"/>
        <v>-14</v>
      </c>
      <c r="I17" s="212">
        <f t="shared" si="3"/>
        <v>-9183</v>
      </c>
      <c r="J17" s="212">
        <f t="shared" si="3"/>
        <v>-7396</v>
      </c>
      <c r="K17" s="208">
        <f t="shared" si="3"/>
        <v>93588</v>
      </c>
      <c r="L17" s="208">
        <f t="shared" si="3"/>
        <v>101058</v>
      </c>
      <c r="M17" s="63"/>
    </row>
    <row r="18" spans="1:13" ht="17.399999999999999">
      <c r="A18" s="63"/>
      <c r="B18" s="145" t="s">
        <v>53</v>
      </c>
      <c r="C18" s="209">
        <f>-6690+1</f>
        <v>-6689</v>
      </c>
      <c r="D18" s="216">
        <v>-6819</v>
      </c>
      <c r="E18" s="209">
        <v>-17548</v>
      </c>
      <c r="F18" s="216">
        <v>-14616</v>
      </c>
      <c r="G18" s="209">
        <v>0</v>
      </c>
      <c r="H18" s="216">
        <v>-82</v>
      </c>
      <c r="I18" s="209">
        <v>0</v>
      </c>
      <c r="J18" s="209">
        <v>0</v>
      </c>
      <c r="K18" s="209">
        <f>+C18+E18+G18+I18</f>
        <v>-24237</v>
      </c>
      <c r="L18" s="209">
        <f>+D18+F18+H18+J18</f>
        <v>-21517</v>
      </c>
      <c r="M18" s="63"/>
    </row>
    <row r="19" spans="1:13" ht="17.399999999999999">
      <c r="A19" s="63"/>
      <c r="B19" s="144" t="s">
        <v>94</v>
      </c>
      <c r="C19" s="212">
        <f t="shared" ref="C19:L19" si="4">SUM(C17:C18)</f>
        <v>52397</v>
      </c>
      <c r="D19" s="218">
        <f t="shared" si="4"/>
        <v>53291</v>
      </c>
      <c r="E19" s="212">
        <f t="shared" si="4"/>
        <v>28931</v>
      </c>
      <c r="F19" s="218">
        <f t="shared" si="4"/>
        <v>33742</v>
      </c>
      <c r="G19" s="212">
        <f t="shared" si="4"/>
        <v>-2794</v>
      </c>
      <c r="H19" s="218">
        <f t="shared" si="4"/>
        <v>-96</v>
      </c>
      <c r="I19" s="212">
        <f t="shared" si="4"/>
        <v>-9183</v>
      </c>
      <c r="J19" s="212">
        <f t="shared" si="4"/>
        <v>-7396</v>
      </c>
      <c r="K19" s="212">
        <f t="shared" si="4"/>
        <v>69351</v>
      </c>
      <c r="L19" s="212">
        <f t="shared" si="4"/>
        <v>79541</v>
      </c>
      <c r="M19" s="63"/>
    </row>
    <row r="20" spans="1:13" ht="17.399999999999999">
      <c r="A20" s="63"/>
      <c r="B20" s="145" t="s">
        <v>54</v>
      </c>
      <c r="C20" s="146"/>
      <c r="D20" s="146"/>
      <c r="E20" s="146"/>
      <c r="F20" s="146"/>
      <c r="G20" s="146"/>
      <c r="H20" s="146"/>
      <c r="I20" s="146"/>
      <c r="J20" s="146"/>
      <c r="K20" s="207">
        <v>-15496</v>
      </c>
      <c r="L20" s="207">
        <v>-18071</v>
      </c>
      <c r="M20" s="63"/>
    </row>
    <row r="21" spans="1:13" ht="17.399999999999999">
      <c r="A21" s="63"/>
      <c r="B21" s="147" t="s">
        <v>87</v>
      </c>
      <c r="C21" s="146"/>
      <c r="D21" s="146"/>
      <c r="E21" s="146"/>
      <c r="F21" s="146"/>
      <c r="G21" s="146"/>
      <c r="H21" s="146"/>
      <c r="I21" s="146"/>
      <c r="J21" s="146"/>
      <c r="K21" s="209">
        <v>965</v>
      </c>
      <c r="L21" s="209">
        <v>-1272</v>
      </c>
      <c r="M21" s="63"/>
    </row>
    <row r="22" spans="1:13" ht="17.399999999999999">
      <c r="A22" s="63"/>
      <c r="B22" s="134" t="s">
        <v>71</v>
      </c>
      <c r="C22" s="148"/>
      <c r="D22" s="149"/>
      <c r="E22" s="149"/>
      <c r="F22" s="149"/>
      <c r="G22" s="149"/>
      <c r="H22" s="149"/>
      <c r="I22" s="149"/>
      <c r="J22" s="149"/>
      <c r="K22" s="211">
        <f>SUM(K19:K21)</f>
        <v>54820</v>
      </c>
      <c r="L22" s="211">
        <f>SUM(L19:L21)</f>
        <v>60198</v>
      </c>
      <c r="M22" s="63"/>
    </row>
    <row r="23" spans="1:13" ht="17.399999999999999">
      <c r="A23" s="63"/>
      <c r="B23" s="143" t="s">
        <v>86</v>
      </c>
      <c r="C23" s="148"/>
      <c r="D23" s="149"/>
      <c r="E23" s="149"/>
      <c r="F23" s="149"/>
      <c r="G23" s="149"/>
      <c r="H23" s="149"/>
      <c r="I23" s="149"/>
      <c r="J23" s="149"/>
      <c r="K23" s="209">
        <v>-2062</v>
      </c>
      <c r="L23" s="209">
        <v>-1449</v>
      </c>
      <c r="M23" s="63"/>
    </row>
    <row r="24" spans="1:13" ht="17.399999999999999">
      <c r="A24" s="63"/>
      <c r="B24" s="134" t="s">
        <v>31</v>
      </c>
      <c r="C24" s="148"/>
      <c r="D24" s="149"/>
      <c r="E24" s="149"/>
      <c r="F24" s="149"/>
      <c r="G24" s="149"/>
      <c r="H24" s="149"/>
      <c r="I24" s="149"/>
      <c r="J24" s="149"/>
      <c r="K24" s="211">
        <f>SUM(K22:K23)</f>
        <v>52758</v>
      </c>
      <c r="L24" s="211">
        <f>SUM(L22:L23)</f>
        <v>58749</v>
      </c>
      <c r="M24" s="63"/>
    </row>
    <row r="25" spans="1:13" ht="17.399999999999999">
      <c r="A25" s="63"/>
      <c r="B25" s="143" t="s">
        <v>39</v>
      </c>
      <c r="C25" s="148"/>
      <c r="D25" s="149"/>
      <c r="E25" s="149"/>
      <c r="F25" s="149"/>
      <c r="G25" s="149"/>
      <c r="H25" s="149"/>
      <c r="I25" s="149"/>
      <c r="J25" s="149"/>
      <c r="K25" s="207">
        <v>-16895</v>
      </c>
      <c r="L25" s="207">
        <v>-18702</v>
      </c>
      <c r="M25" s="63"/>
    </row>
    <row r="26" spans="1:13" ht="18" thickBot="1">
      <c r="A26" s="63"/>
      <c r="B26" s="150" t="s">
        <v>40</v>
      </c>
      <c r="C26" s="151"/>
      <c r="D26" s="152"/>
      <c r="E26" s="152"/>
      <c r="F26" s="152"/>
      <c r="G26" s="152"/>
      <c r="H26" s="152"/>
      <c r="I26" s="152"/>
      <c r="J26" s="153"/>
      <c r="K26" s="213">
        <f>SUM(K24:K25)</f>
        <v>35863</v>
      </c>
      <c r="L26" s="213">
        <f>SUM(L24:L25)</f>
        <v>40047</v>
      </c>
      <c r="M26" s="63"/>
    </row>
    <row r="27" spans="1:13" ht="18" thickTop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9" orientation="landscape" r:id="rId1"/>
  <headerFooter alignWithMargins="0">
    <oddHeader>&amp;L&amp;G</oddHeader>
    <oddFooter>&amp;CSoftware AG - Q1 2012 Results</oddFooter>
  </headerFooter>
  <rowBreaks count="1" manualBreakCount="1">
    <brk id="28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Z280"/>
  <sheetViews>
    <sheetView zoomScale="70" zoomScaleNormal="70" workbookViewId="0">
      <selection activeCell="G47" sqref="G47"/>
    </sheetView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0.8867187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1.6640625" style="2" customWidth="1"/>
    <col min="23" max="23" width="7.44140625" style="2" customWidth="1"/>
    <col min="24" max="16384" width="8.88671875" style="2"/>
  </cols>
  <sheetData>
    <row r="1" spans="1:26" ht="23.25" customHeight="1">
      <c r="A1" s="63"/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7"/>
      <c r="W1" s="27"/>
    </row>
    <row r="2" spans="1:26" ht="21" customHeight="1">
      <c r="A2" s="63"/>
      <c r="B2" s="63" t="s">
        <v>165</v>
      </c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4"/>
      <c r="O2" s="64"/>
      <c r="P2" s="64"/>
      <c r="Q2" s="64"/>
      <c r="R2" s="27"/>
      <c r="S2" s="64"/>
      <c r="T2" s="27"/>
      <c r="U2" s="27"/>
      <c r="V2" s="27"/>
      <c r="W2" s="27"/>
    </row>
    <row r="3" spans="1:26" ht="18.75" customHeight="1">
      <c r="A3" s="63"/>
      <c r="B3" s="63" t="s">
        <v>76</v>
      </c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4"/>
      <c r="R3" s="27"/>
      <c r="S3" s="64"/>
      <c r="T3" s="27"/>
      <c r="U3" s="27"/>
      <c r="V3" s="27"/>
      <c r="W3" s="27"/>
    </row>
    <row r="4" spans="1:26" ht="21" customHeight="1" thickBot="1">
      <c r="A4" s="63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6" s="1" customFormat="1" ht="16.5" customHeight="1">
      <c r="A5" s="63"/>
      <c r="B5" s="99" t="s">
        <v>88</v>
      </c>
      <c r="C5" s="100"/>
      <c r="D5" s="252"/>
      <c r="E5" s="252" t="s">
        <v>27</v>
      </c>
      <c r="F5" s="101"/>
      <c r="G5" s="252" t="s">
        <v>28</v>
      </c>
      <c r="H5" s="101"/>
      <c r="I5" s="252" t="s">
        <v>29</v>
      </c>
      <c r="J5" s="101"/>
      <c r="K5" s="252" t="s">
        <v>72</v>
      </c>
      <c r="L5" s="252"/>
      <c r="M5" s="252"/>
      <c r="N5" s="252"/>
      <c r="O5" s="101"/>
      <c r="P5" s="252" t="s">
        <v>95</v>
      </c>
      <c r="Q5" s="101"/>
      <c r="R5" s="252" t="s">
        <v>136</v>
      </c>
      <c r="S5" s="101"/>
      <c r="T5" s="252" t="s">
        <v>137</v>
      </c>
      <c r="U5" s="101"/>
      <c r="V5" s="102"/>
      <c r="W5" s="27"/>
    </row>
    <row r="6" spans="1:26" s="1" customFormat="1" ht="15.75" customHeight="1">
      <c r="A6" s="63"/>
      <c r="B6" s="103"/>
      <c r="C6" s="104"/>
      <c r="D6" s="253"/>
      <c r="E6" s="253" t="s">
        <v>89</v>
      </c>
      <c r="F6" s="105"/>
      <c r="G6" s="253"/>
      <c r="H6" s="105"/>
      <c r="I6" s="253"/>
      <c r="J6" s="203"/>
      <c r="K6" s="253"/>
      <c r="L6" s="253"/>
      <c r="M6" s="253"/>
      <c r="N6" s="253"/>
      <c r="O6" s="105"/>
      <c r="P6" s="253"/>
      <c r="Q6" s="105"/>
      <c r="R6" s="253"/>
      <c r="S6" s="105"/>
      <c r="T6" s="253"/>
      <c r="U6" s="105"/>
      <c r="V6" s="106"/>
      <c r="W6" s="27"/>
    </row>
    <row r="7" spans="1:26" s="1" customFormat="1" ht="40.5" customHeight="1">
      <c r="A7" s="63"/>
      <c r="B7" s="107"/>
      <c r="C7" s="108"/>
      <c r="D7" s="254"/>
      <c r="E7" s="254" t="s">
        <v>90</v>
      </c>
      <c r="F7" s="105"/>
      <c r="G7" s="254"/>
      <c r="H7" s="105"/>
      <c r="I7" s="254"/>
      <c r="J7" s="203"/>
      <c r="K7" s="254"/>
      <c r="L7" s="254"/>
      <c r="M7" s="254"/>
      <c r="N7" s="254"/>
      <c r="O7" s="203"/>
      <c r="P7" s="254"/>
      <c r="Q7" s="105"/>
      <c r="R7" s="254"/>
      <c r="S7" s="105"/>
      <c r="T7" s="254"/>
      <c r="U7" s="105"/>
      <c r="V7" s="109" t="s">
        <v>15</v>
      </c>
      <c r="W7" s="27"/>
    </row>
    <row r="8" spans="1:26" s="1" customFormat="1" ht="60.6">
      <c r="A8" s="63"/>
      <c r="B8" s="110"/>
      <c r="C8" s="108"/>
      <c r="D8" s="95" t="s">
        <v>132</v>
      </c>
      <c r="E8" s="111"/>
      <c r="F8" s="111"/>
      <c r="G8" s="111"/>
      <c r="H8" s="105"/>
      <c r="I8" s="111"/>
      <c r="J8" s="105"/>
      <c r="K8" s="95" t="s">
        <v>68</v>
      </c>
      <c r="L8" s="95" t="s">
        <v>133</v>
      </c>
      <c r="M8" s="95" t="s">
        <v>134</v>
      </c>
      <c r="N8" s="95" t="s">
        <v>135</v>
      </c>
      <c r="O8" s="105"/>
      <c r="P8" s="111"/>
      <c r="Q8" s="105"/>
      <c r="R8" s="111"/>
      <c r="S8" s="105"/>
      <c r="T8" s="111"/>
      <c r="U8" s="111"/>
      <c r="V8" s="112"/>
      <c r="W8" s="27"/>
    </row>
    <row r="9" spans="1:26" s="1" customFormat="1" ht="18" thickBot="1">
      <c r="A9" s="63"/>
      <c r="B9" s="110"/>
      <c r="C9" s="108"/>
      <c r="D9" s="105"/>
      <c r="E9" s="111"/>
      <c r="F9" s="111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11"/>
      <c r="S9" s="105"/>
      <c r="T9" s="111"/>
      <c r="U9" s="111"/>
      <c r="V9" s="112"/>
      <c r="W9" s="27"/>
    </row>
    <row r="10" spans="1:26" s="1" customFormat="1" ht="17.399999999999999">
      <c r="A10" s="63"/>
      <c r="B10" s="113" t="s">
        <v>130</v>
      </c>
      <c r="C10" s="114"/>
      <c r="D10" s="115">
        <v>28443602</v>
      </c>
      <c r="E10" s="115">
        <v>86148</v>
      </c>
      <c r="F10" s="116"/>
      <c r="G10" s="115">
        <v>22512</v>
      </c>
      <c r="H10" s="116"/>
      <c r="I10" s="115">
        <v>727070</v>
      </c>
      <c r="J10" s="116"/>
      <c r="K10" s="115">
        <v>-31440</v>
      </c>
      <c r="L10" s="115">
        <v>603</v>
      </c>
      <c r="M10" s="115">
        <v>-13850</v>
      </c>
      <c r="N10" s="115">
        <v>0</v>
      </c>
      <c r="O10" s="116"/>
      <c r="P10" s="115">
        <v>-22313</v>
      </c>
      <c r="Q10" s="116"/>
      <c r="R10" s="115">
        <f>SUM(E10:P10)</f>
        <v>768730</v>
      </c>
      <c r="S10" s="116"/>
      <c r="T10" s="115">
        <v>589</v>
      </c>
      <c r="U10" s="116"/>
      <c r="V10" s="117">
        <f>SUM(R10:T10)</f>
        <v>769319</v>
      </c>
      <c r="W10" s="27"/>
    </row>
    <row r="11" spans="1:26" s="1" customFormat="1" ht="17.399999999999999">
      <c r="A11" s="63"/>
      <c r="B11" s="118" t="s">
        <v>141</v>
      </c>
      <c r="C11" s="119"/>
      <c r="D11" s="120"/>
      <c r="E11" s="120"/>
      <c r="F11" s="98"/>
      <c r="G11" s="120"/>
      <c r="H11" s="98"/>
      <c r="I11" s="120">
        <v>40024</v>
      </c>
      <c r="J11" s="120"/>
      <c r="K11" s="120">
        <v>-27023</v>
      </c>
      <c r="L11" s="120">
        <v>155</v>
      </c>
      <c r="M11" s="120">
        <v>0</v>
      </c>
      <c r="N11" s="120">
        <v>1396</v>
      </c>
      <c r="O11" s="98"/>
      <c r="P11" s="120"/>
      <c r="Q11" s="120"/>
      <c r="R11" s="120">
        <f>SUM(E11:P11)</f>
        <v>14552</v>
      </c>
      <c r="S11" s="98"/>
      <c r="T11" s="120">
        <v>23</v>
      </c>
      <c r="U11" s="98"/>
      <c r="V11" s="121">
        <f>SUM(R11:T11)</f>
        <v>14575</v>
      </c>
      <c r="W11" s="27"/>
    </row>
    <row r="12" spans="1:26" s="1" customFormat="1" ht="17.399999999999999">
      <c r="A12" s="63"/>
      <c r="B12" s="118" t="s">
        <v>131</v>
      </c>
      <c r="C12" s="119"/>
      <c r="D12" s="120"/>
      <c r="E12" s="120"/>
      <c r="F12" s="98"/>
      <c r="G12" s="120"/>
      <c r="H12" s="98"/>
      <c r="I12" s="120"/>
      <c r="J12" s="98"/>
      <c r="K12" s="120"/>
      <c r="L12" s="120"/>
      <c r="M12" s="120"/>
      <c r="N12" s="120"/>
      <c r="O12" s="98"/>
      <c r="P12" s="120"/>
      <c r="Q12" s="98"/>
      <c r="R12" s="120"/>
      <c r="S12" s="98"/>
      <c r="T12" s="120"/>
      <c r="U12" s="98"/>
      <c r="V12" s="121"/>
      <c r="W12" s="27"/>
    </row>
    <row r="13" spans="1:26" s="1" customFormat="1" ht="17.399999999999999">
      <c r="A13" s="63"/>
      <c r="B13" s="118"/>
      <c r="C13" s="120" t="s">
        <v>91</v>
      </c>
      <c r="D13" s="120"/>
      <c r="E13" s="120"/>
      <c r="F13" s="98"/>
      <c r="G13" s="120"/>
      <c r="H13" s="98"/>
      <c r="I13" s="120"/>
      <c r="J13" s="98"/>
      <c r="K13" s="120"/>
      <c r="L13" s="120"/>
      <c r="M13" s="120"/>
      <c r="N13" s="120"/>
      <c r="O13" s="98"/>
      <c r="P13" s="120"/>
      <c r="Q13" s="98"/>
      <c r="R13" s="120">
        <f>SUM(E13:P13)</f>
        <v>0</v>
      </c>
      <c r="S13" s="98"/>
      <c r="T13" s="120">
        <v>-162</v>
      </c>
      <c r="U13" s="98"/>
      <c r="V13" s="121">
        <f>SUM(R13:T13)</f>
        <v>-162</v>
      </c>
      <c r="W13" s="27"/>
    </row>
    <row r="14" spans="1:26" s="1" customFormat="1" ht="17.399999999999999">
      <c r="A14" s="63"/>
      <c r="B14" s="118"/>
      <c r="C14" s="122" t="s">
        <v>75</v>
      </c>
      <c r="D14" s="122"/>
      <c r="E14" s="122"/>
      <c r="F14" s="98"/>
      <c r="G14" s="122">
        <v>16302</v>
      </c>
      <c r="H14" s="98"/>
      <c r="I14" s="120"/>
      <c r="J14" s="98"/>
      <c r="K14" s="120"/>
      <c r="L14" s="120"/>
      <c r="M14" s="120"/>
      <c r="N14" s="120"/>
      <c r="O14" s="98"/>
      <c r="P14" s="120"/>
      <c r="Q14" s="98"/>
      <c r="R14" s="120">
        <f>SUM(E14:P14)</f>
        <v>16302</v>
      </c>
      <c r="S14" s="98"/>
      <c r="T14" s="120"/>
      <c r="U14" s="98"/>
      <c r="V14" s="121">
        <f>SUM(R14:T14)</f>
        <v>16302</v>
      </c>
      <c r="W14" s="27"/>
    </row>
    <row r="15" spans="1:26" s="1" customFormat="1" ht="17.399999999999999">
      <c r="A15" s="63"/>
      <c r="B15" s="123" t="s">
        <v>92</v>
      </c>
      <c r="C15" s="124"/>
      <c r="D15" s="120"/>
      <c r="E15" s="120"/>
      <c r="F15" s="98"/>
      <c r="G15" s="120"/>
      <c r="H15" s="98"/>
      <c r="I15" s="120"/>
      <c r="J15" s="98"/>
      <c r="K15" s="120"/>
      <c r="L15" s="120"/>
      <c r="M15" s="120"/>
      <c r="N15" s="120"/>
      <c r="O15" s="98"/>
      <c r="P15" s="120"/>
      <c r="Q15" s="98"/>
      <c r="R15" s="120"/>
      <c r="S15" s="98"/>
      <c r="T15" s="120"/>
      <c r="U15" s="98"/>
      <c r="V15" s="121"/>
      <c r="W15" s="27"/>
      <c r="Y15" s="12"/>
    </row>
    <row r="16" spans="1:26" s="1" customFormat="1" ht="18" thickBot="1">
      <c r="A16" s="63"/>
      <c r="B16" s="125" t="s">
        <v>163</v>
      </c>
      <c r="C16" s="126"/>
      <c r="D16" s="127">
        <f>SUM(D10:D15)</f>
        <v>28443602</v>
      </c>
      <c r="E16" s="127">
        <f>SUM(E10:E15)</f>
        <v>86148</v>
      </c>
      <c r="F16" s="128"/>
      <c r="G16" s="127">
        <f>SUM(G10:G15)</f>
        <v>38814</v>
      </c>
      <c r="H16" s="128"/>
      <c r="I16" s="127">
        <f>SUM(I10:I15)</f>
        <v>767094</v>
      </c>
      <c r="J16" s="128"/>
      <c r="K16" s="127">
        <f>SUM(K10:K15)</f>
        <v>-58463</v>
      </c>
      <c r="L16" s="127">
        <f>SUM(L10:L15)</f>
        <v>758</v>
      </c>
      <c r="M16" s="127">
        <f>SUM(M10:M15)</f>
        <v>-13850</v>
      </c>
      <c r="N16" s="127">
        <f>SUM(N10:N15)</f>
        <v>1396</v>
      </c>
      <c r="O16" s="128"/>
      <c r="P16" s="127">
        <f>SUM(P10:P15)</f>
        <v>-22313</v>
      </c>
      <c r="Q16" s="128"/>
      <c r="R16" s="127">
        <f>SUM(R10:R15)</f>
        <v>799584</v>
      </c>
      <c r="S16" s="128"/>
      <c r="T16" s="127">
        <f>SUM(T10:T15)</f>
        <v>450</v>
      </c>
      <c r="U16" s="128"/>
      <c r="V16" s="129">
        <f>SUM(V10:V15)</f>
        <v>800034</v>
      </c>
      <c r="W16" s="27"/>
      <c r="Z16" s="12"/>
    </row>
    <row r="17" spans="1:24" s="1" customFormat="1" ht="18" thickBot="1">
      <c r="A17" s="63"/>
      <c r="B17" s="110"/>
      <c r="C17" s="108"/>
      <c r="D17" s="95"/>
      <c r="E17" s="111"/>
      <c r="F17" s="111"/>
      <c r="G17" s="95"/>
      <c r="H17" s="105"/>
      <c r="I17" s="95"/>
      <c r="J17" s="105"/>
      <c r="K17" s="95"/>
      <c r="L17" s="95"/>
      <c r="M17" s="95"/>
      <c r="N17" s="95"/>
      <c r="O17" s="105"/>
      <c r="P17" s="95"/>
      <c r="Q17" s="105"/>
      <c r="R17" s="111"/>
      <c r="S17" s="105"/>
      <c r="T17" s="111"/>
      <c r="U17" s="111"/>
      <c r="V17" s="112"/>
      <c r="W17" s="27"/>
    </row>
    <row r="18" spans="1:24" s="1" customFormat="1" ht="20.25" customHeight="1">
      <c r="A18" s="63"/>
      <c r="B18" s="113" t="s">
        <v>161</v>
      </c>
      <c r="C18" s="114"/>
      <c r="D18" s="115">
        <v>86766468</v>
      </c>
      <c r="E18" s="115">
        <v>86828</v>
      </c>
      <c r="F18" s="116"/>
      <c r="G18" s="115">
        <v>35716</v>
      </c>
      <c r="H18" s="116"/>
      <c r="I18" s="115">
        <v>867053</v>
      </c>
      <c r="J18" s="116"/>
      <c r="K18" s="115">
        <v>-26894</v>
      </c>
      <c r="L18" s="115">
        <v>-3054</v>
      </c>
      <c r="M18" s="115">
        <v>-11332</v>
      </c>
      <c r="N18" s="115">
        <v>4185</v>
      </c>
      <c r="O18" s="116"/>
      <c r="P18" s="115">
        <v>-1675</v>
      </c>
      <c r="Q18" s="116"/>
      <c r="R18" s="115">
        <v>950827</v>
      </c>
      <c r="S18" s="116"/>
      <c r="T18" s="115">
        <v>655</v>
      </c>
      <c r="U18" s="116"/>
      <c r="V18" s="117">
        <f>SUM(R18:T18)</f>
        <v>951482</v>
      </c>
      <c r="W18" s="27"/>
    </row>
    <row r="19" spans="1:24" s="1" customFormat="1" ht="17.399999999999999">
      <c r="A19" s="63"/>
      <c r="B19" s="118" t="s">
        <v>97</v>
      </c>
      <c r="C19" s="119"/>
      <c r="D19" s="120"/>
      <c r="E19" s="120"/>
      <c r="F19" s="98"/>
      <c r="G19" s="120"/>
      <c r="H19" s="98"/>
      <c r="I19" s="120">
        <v>35757</v>
      </c>
      <c r="J19" s="120"/>
      <c r="K19" s="120">
        <v>-12488</v>
      </c>
      <c r="L19" s="120">
        <v>406</v>
      </c>
      <c r="M19" s="120">
        <v>-37</v>
      </c>
      <c r="N19" s="120">
        <v>-1098</v>
      </c>
      <c r="O19" s="98"/>
      <c r="P19" s="120"/>
      <c r="Q19" s="120"/>
      <c r="R19" s="120">
        <f>SUM(E19:P19)</f>
        <v>22540</v>
      </c>
      <c r="S19" s="98"/>
      <c r="T19" s="120">
        <v>106</v>
      </c>
      <c r="U19" s="98"/>
      <c r="V19" s="121">
        <f>SUM(R19:T19)</f>
        <v>22646</v>
      </c>
      <c r="W19" s="27"/>
    </row>
    <row r="20" spans="1:24" s="1" customFormat="1" ht="17.399999999999999">
      <c r="A20" s="63"/>
      <c r="B20" s="118" t="s">
        <v>98</v>
      </c>
      <c r="C20" s="119"/>
      <c r="D20" s="120"/>
      <c r="E20" s="120"/>
      <c r="F20" s="98"/>
      <c r="G20" s="120"/>
      <c r="H20" s="98"/>
      <c r="I20" s="120"/>
      <c r="J20" s="98"/>
      <c r="K20" s="120"/>
      <c r="L20" s="120"/>
      <c r="M20" s="120"/>
      <c r="N20" s="120"/>
      <c r="O20" s="98"/>
      <c r="P20" s="120"/>
      <c r="Q20" s="98"/>
      <c r="R20" s="120"/>
      <c r="S20" s="98"/>
      <c r="T20" s="120"/>
      <c r="U20" s="98"/>
      <c r="V20" s="121"/>
      <c r="W20" s="27"/>
    </row>
    <row r="21" spans="1:24" s="1" customFormat="1" ht="17.399999999999999">
      <c r="A21" s="63"/>
      <c r="B21" s="118"/>
      <c r="C21" s="120" t="s">
        <v>91</v>
      </c>
      <c r="D21" s="120"/>
      <c r="E21" s="120"/>
      <c r="F21" s="98"/>
      <c r="G21" s="120"/>
      <c r="H21" s="98"/>
      <c r="I21" s="120"/>
      <c r="J21" s="98"/>
      <c r="K21" s="120"/>
      <c r="L21" s="120"/>
      <c r="M21" s="120"/>
      <c r="N21" s="120"/>
      <c r="O21" s="98"/>
      <c r="P21" s="120"/>
      <c r="Q21" s="98"/>
      <c r="R21" s="120">
        <f>SUM(E21:P21)</f>
        <v>0</v>
      </c>
      <c r="S21" s="98"/>
      <c r="T21" s="120">
        <v>-170</v>
      </c>
      <c r="U21" s="98"/>
      <c r="V21" s="121">
        <f>SUM(R21:T21)</f>
        <v>-170</v>
      </c>
      <c r="W21" s="27"/>
    </row>
    <row r="22" spans="1:24" s="1" customFormat="1" ht="17.399999999999999">
      <c r="A22" s="63"/>
      <c r="B22" s="118"/>
      <c r="C22" s="122" t="s">
        <v>75</v>
      </c>
      <c r="D22" s="122"/>
      <c r="E22" s="122"/>
      <c r="F22" s="98"/>
      <c r="G22" s="122">
        <v>644</v>
      </c>
      <c r="H22" s="98"/>
      <c r="I22" s="120"/>
      <c r="J22" s="98"/>
      <c r="K22" s="120"/>
      <c r="L22" s="120"/>
      <c r="M22" s="120"/>
      <c r="N22" s="120"/>
      <c r="O22" s="98"/>
      <c r="P22" s="120"/>
      <c r="Q22" s="98"/>
      <c r="R22" s="120">
        <f>SUM(E22:P22)</f>
        <v>644</v>
      </c>
      <c r="S22" s="98"/>
      <c r="T22" s="120"/>
      <c r="U22" s="98"/>
      <c r="V22" s="121">
        <f>SUM(R22:T22)</f>
        <v>644</v>
      </c>
      <c r="W22" s="27"/>
    </row>
    <row r="23" spans="1:24" s="1" customFormat="1" ht="17.399999999999999">
      <c r="A23" s="63"/>
      <c r="B23" s="123" t="s">
        <v>92</v>
      </c>
      <c r="C23" s="124"/>
      <c r="D23" s="120"/>
      <c r="E23" s="120"/>
      <c r="F23" s="98"/>
      <c r="G23" s="120"/>
      <c r="H23" s="98"/>
      <c r="I23" s="120"/>
      <c r="J23" s="98"/>
      <c r="K23" s="120"/>
      <c r="L23" s="120"/>
      <c r="M23" s="120"/>
      <c r="N23" s="120"/>
      <c r="O23" s="98"/>
      <c r="P23" s="120"/>
      <c r="Q23" s="98"/>
      <c r="R23" s="120"/>
      <c r="S23" s="98"/>
      <c r="T23" s="120"/>
      <c r="U23" s="98"/>
      <c r="V23" s="121"/>
      <c r="W23" s="27"/>
    </row>
    <row r="24" spans="1:24" s="1" customFormat="1" ht="18" thickBot="1">
      <c r="A24" s="63"/>
      <c r="B24" s="125" t="s">
        <v>162</v>
      </c>
      <c r="C24" s="126"/>
      <c r="D24" s="127">
        <f>SUM(D18:D23)</f>
        <v>86766468</v>
      </c>
      <c r="E24" s="127">
        <f>SUM(E18:E23)</f>
        <v>86828</v>
      </c>
      <c r="F24" s="128"/>
      <c r="G24" s="127">
        <f>SUM(G18:G23)</f>
        <v>36360</v>
      </c>
      <c r="H24" s="128"/>
      <c r="I24" s="127">
        <f>SUM(I18:I23)</f>
        <v>902810</v>
      </c>
      <c r="J24" s="128"/>
      <c r="K24" s="127">
        <f>SUM(K18:K23)</f>
        <v>-39382</v>
      </c>
      <c r="L24" s="127">
        <f>SUM(L18:L23)</f>
        <v>-2648</v>
      </c>
      <c r="M24" s="127">
        <f>SUM(M18:M23)</f>
        <v>-11369</v>
      </c>
      <c r="N24" s="127">
        <f>SUM(N18:N23)</f>
        <v>3087</v>
      </c>
      <c r="O24" s="128"/>
      <c r="P24" s="127">
        <f>SUM(P18:P23)</f>
        <v>-1675</v>
      </c>
      <c r="Q24" s="128"/>
      <c r="R24" s="127">
        <f>SUM(R18:R23)</f>
        <v>974011</v>
      </c>
      <c r="S24" s="128"/>
      <c r="T24" s="127">
        <f>SUM(T18:T23)</f>
        <v>591</v>
      </c>
      <c r="U24" s="128"/>
      <c r="V24" s="129">
        <f>SUM(V18:V23)</f>
        <v>974602</v>
      </c>
      <c r="W24" s="27"/>
      <c r="X24" s="12"/>
    </row>
    <row r="25" spans="1:24" s="1" customFormat="1" ht="17.399999999999999">
      <c r="A25" s="63"/>
      <c r="B25" s="97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7"/>
      <c r="W25" s="27"/>
      <c r="X25" s="12"/>
    </row>
    <row r="26" spans="1:24" ht="15">
      <c r="L26" s="1"/>
    </row>
    <row r="27" spans="1:24" ht="15">
      <c r="L27" s="1"/>
    </row>
    <row r="28" spans="1:24" ht="15">
      <c r="L28" s="1"/>
    </row>
    <row r="29" spans="1:24" ht="15">
      <c r="L29" s="1"/>
    </row>
    <row r="30" spans="1:24" ht="15">
      <c r="L30" s="1"/>
    </row>
    <row r="31" spans="1:24" ht="15">
      <c r="L31" s="1"/>
    </row>
    <row r="32" spans="1:24" ht="15">
      <c r="L32" s="1"/>
    </row>
    <row r="33" spans="12:12" ht="15">
      <c r="L33" s="1"/>
    </row>
    <row r="34" spans="12:12" ht="15">
      <c r="L34" s="1"/>
    </row>
    <row r="35" spans="12:12" ht="15">
      <c r="L35" s="1"/>
    </row>
    <row r="36" spans="12:12" ht="15">
      <c r="L36" s="1"/>
    </row>
    <row r="37" spans="12:12" ht="15">
      <c r="L37" s="1"/>
    </row>
    <row r="38" spans="12:12" ht="15">
      <c r="L38" s="1"/>
    </row>
    <row r="39" spans="12:12" ht="15">
      <c r="L39" s="1"/>
    </row>
    <row r="40" spans="12:12" ht="15">
      <c r="L40" s="1"/>
    </row>
    <row r="41" spans="12:12" ht="15">
      <c r="L41" s="1"/>
    </row>
    <row r="42" spans="12:12" ht="15">
      <c r="L42" s="1"/>
    </row>
    <row r="43" spans="12:12" ht="15">
      <c r="L43" s="1"/>
    </row>
    <row r="44" spans="12:12" ht="15">
      <c r="L44" s="1"/>
    </row>
    <row r="45" spans="12:12" ht="15">
      <c r="L45" s="1"/>
    </row>
    <row r="46" spans="12:12" ht="15">
      <c r="L46" s="1"/>
    </row>
    <row r="47" spans="12:12" ht="15">
      <c r="L47" s="1"/>
    </row>
    <row r="48" spans="12:12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2" orientation="landscape" r:id="rId1"/>
  <headerFooter alignWithMargins="0">
    <oddHeader>&amp;L&amp;G</oddHeader>
    <oddFooter>&amp;CSoftware AG - Q1 2012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I17"/>
  <sheetViews>
    <sheetView tabSelected="1" zoomScaleNormal="100" workbookViewId="0">
      <selection activeCell="B23" sqref="B23"/>
    </sheetView>
  </sheetViews>
  <sheetFormatPr defaultColWidth="8.88671875" defaultRowHeight="13.2"/>
  <cols>
    <col min="1" max="1" width="6" style="2" customWidth="1"/>
    <col min="2" max="2" width="82.6640625" style="2" customWidth="1"/>
    <col min="3" max="3" width="2.88671875" style="2" customWidth="1"/>
    <col min="4" max="4" width="12.33203125" style="2" customWidth="1"/>
    <col min="5" max="5" width="3.44140625" style="2" customWidth="1"/>
    <col min="6" max="6" width="11" style="2" customWidth="1"/>
    <col min="7" max="7" width="4.5546875" style="2" customWidth="1"/>
    <col min="8" max="16384" width="8.88671875" style="2"/>
  </cols>
  <sheetData>
    <row r="1" spans="1:9" ht="21" customHeight="1">
      <c r="A1" s="64"/>
      <c r="B1" s="26"/>
      <c r="C1" s="25"/>
      <c r="D1" s="25"/>
      <c r="E1" s="25"/>
      <c r="F1" s="25"/>
      <c r="G1" s="64"/>
    </row>
    <row r="2" spans="1:9" ht="18.75" customHeight="1">
      <c r="A2" s="64"/>
      <c r="B2" s="63" t="s">
        <v>115</v>
      </c>
      <c r="C2" s="63"/>
      <c r="D2" s="63"/>
      <c r="E2" s="63"/>
      <c r="F2" s="64"/>
      <c r="G2" s="64"/>
    </row>
    <row r="3" spans="1:9" ht="18.75" customHeight="1">
      <c r="A3" s="64"/>
      <c r="B3" s="63" t="s">
        <v>166</v>
      </c>
      <c r="C3" s="63"/>
      <c r="D3" s="63"/>
      <c r="E3" s="63"/>
      <c r="F3" s="64"/>
      <c r="G3" s="64"/>
    </row>
    <row r="4" spans="1:9" ht="18.75" customHeight="1">
      <c r="A4" s="64"/>
      <c r="B4" s="63" t="s">
        <v>76</v>
      </c>
      <c r="C4" s="63"/>
      <c r="D4" s="63"/>
      <c r="E4" s="63"/>
      <c r="F4" s="64"/>
      <c r="G4" s="64"/>
    </row>
    <row r="5" spans="1:9" s="1" customFormat="1" ht="21" customHeight="1">
      <c r="A5" s="64"/>
      <c r="B5" s="41"/>
      <c r="C5" s="41"/>
      <c r="D5" s="41"/>
      <c r="E5" s="41"/>
      <c r="F5" s="41"/>
      <c r="G5" s="64"/>
    </row>
    <row r="6" spans="1:9" s="1" customFormat="1" ht="27" customHeight="1">
      <c r="A6" s="64"/>
      <c r="B6" s="175" t="s">
        <v>108</v>
      </c>
      <c r="C6" s="255" t="s">
        <v>153</v>
      </c>
      <c r="D6" s="256"/>
      <c r="E6" s="255" t="s">
        <v>154</v>
      </c>
      <c r="F6" s="256"/>
      <c r="G6" s="64"/>
    </row>
    <row r="7" spans="1:9" s="1" customFormat="1" ht="15.6">
      <c r="A7" s="64"/>
      <c r="B7" s="176" t="s">
        <v>40</v>
      </c>
      <c r="C7" s="93"/>
      <c r="D7" s="177">
        <v>35863</v>
      </c>
      <c r="E7" s="93"/>
      <c r="F7" s="205">
        <v>40047</v>
      </c>
      <c r="G7" s="64"/>
      <c r="I7" s="204"/>
    </row>
    <row r="8" spans="1:9" s="1" customFormat="1" ht="15.6">
      <c r="A8" s="64"/>
      <c r="B8" s="178" t="s">
        <v>68</v>
      </c>
      <c r="C8" s="179"/>
      <c r="D8" s="180">
        <v>-12488</v>
      </c>
      <c r="E8" s="179"/>
      <c r="F8" s="180">
        <v>-27023</v>
      </c>
      <c r="G8" s="64"/>
      <c r="I8" s="204"/>
    </row>
    <row r="9" spans="1:9" s="1" customFormat="1" ht="15.6">
      <c r="A9" s="64"/>
      <c r="B9" s="178" t="s">
        <v>109</v>
      </c>
      <c r="C9" s="179"/>
      <c r="D9" s="180">
        <v>406</v>
      </c>
      <c r="E9" s="179"/>
      <c r="F9" s="180">
        <v>155</v>
      </c>
      <c r="G9" s="64"/>
      <c r="I9" s="204"/>
    </row>
    <row r="10" spans="1:9" s="1" customFormat="1" ht="15.6">
      <c r="A10" s="64"/>
      <c r="B10" s="178" t="s">
        <v>110</v>
      </c>
      <c r="C10" s="179"/>
      <c r="D10" s="180">
        <v>-1098</v>
      </c>
      <c r="E10" s="179"/>
      <c r="F10" s="180">
        <v>1396</v>
      </c>
      <c r="G10" s="64"/>
      <c r="I10" s="204"/>
    </row>
    <row r="11" spans="1:9" s="1" customFormat="1" ht="18" customHeight="1">
      <c r="A11" s="64"/>
      <c r="B11" s="178" t="s">
        <v>111</v>
      </c>
      <c r="C11" s="179"/>
      <c r="D11" s="180">
        <v>-37</v>
      </c>
      <c r="E11" s="179"/>
      <c r="F11" s="180">
        <v>0</v>
      </c>
      <c r="G11" s="64"/>
      <c r="I11" s="204"/>
    </row>
    <row r="12" spans="1:9" s="1" customFormat="1" ht="15.6">
      <c r="A12" s="64"/>
      <c r="B12" s="176" t="s">
        <v>96</v>
      </c>
      <c r="C12" s="181"/>
      <c r="D12" s="182">
        <f>SUM(D8:D11)</f>
        <v>-13217</v>
      </c>
      <c r="E12" s="181"/>
      <c r="F12" s="182">
        <f>SUM(F8:F11)</f>
        <v>-25472</v>
      </c>
      <c r="G12" s="64"/>
      <c r="I12" s="204"/>
    </row>
    <row r="13" spans="1:9" s="1" customFormat="1" ht="15.6">
      <c r="A13" s="64"/>
      <c r="B13" s="176" t="s">
        <v>97</v>
      </c>
      <c r="C13" s="181"/>
      <c r="D13" s="182">
        <f>+D7+D12</f>
        <v>22646</v>
      </c>
      <c r="E13" s="181"/>
      <c r="F13" s="182">
        <f>+F7+F12</f>
        <v>14575</v>
      </c>
      <c r="G13" s="64"/>
      <c r="I13" s="204"/>
    </row>
    <row r="14" spans="1:9" s="1" customFormat="1" ht="15.6">
      <c r="A14" s="64"/>
      <c r="B14" s="176"/>
      <c r="C14" s="181"/>
      <c r="D14" s="182"/>
      <c r="E14" s="181"/>
      <c r="F14" s="182"/>
      <c r="G14" s="64"/>
      <c r="I14" s="204"/>
    </row>
    <row r="15" spans="1:9" s="1" customFormat="1" ht="15.6">
      <c r="A15" s="64"/>
      <c r="B15" s="176" t="s">
        <v>138</v>
      </c>
      <c r="C15" s="181"/>
      <c r="D15" s="182">
        <f>D13-D16</f>
        <v>22540</v>
      </c>
      <c r="E15" s="181"/>
      <c r="F15" s="182">
        <f>F13-F16</f>
        <v>14552</v>
      </c>
      <c r="G15" s="64"/>
      <c r="I15" s="204"/>
    </row>
    <row r="16" spans="1:9" s="1" customFormat="1" ht="15.6">
      <c r="A16" s="64"/>
      <c r="B16" s="90" t="s">
        <v>139</v>
      </c>
      <c r="C16" s="181"/>
      <c r="D16" s="182">
        <v>106</v>
      </c>
      <c r="E16" s="181"/>
      <c r="F16" s="182">
        <v>23</v>
      </c>
      <c r="G16" s="64"/>
      <c r="I16" s="204"/>
    </row>
    <row r="17" spans="1:7" s="1" customFormat="1" ht="15.6">
      <c r="A17" s="64"/>
      <c r="B17" s="64"/>
      <c r="C17" s="64"/>
      <c r="D17" s="64"/>
      <c r="E17" s="64"/>
      <c r="F17" s="64"/>
      <c r="G17" s="64"/>
    </row>
  </sheetData>
  <mergeCells count="2">
    <mergeCell ref="E6:F6"/>
    <mergeCell ref="C6:D6"/>
  </mergeCells>
  <phoneticPr fontId="14" type="noConversion"/>
  <pageMargins left="0.74803149606299213" right="0.78740157480314965" top="1.3385826771653544" bottom="0.98425196850393704" header="0.31496062992125984" footer="0.51181102362204722"/>
  <pageSetup paperSize="9" orientation="landscape" r:id="rId1"/>
  <headerFooter alignWithMargins="0">
    <oddHeader>&amp;L&amp;G</oddHeader>
    <oddFooter>&amp;CSoftware AG - Q1 2012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402D07-0E6E-4088-82FE-54DBB8A3F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5BB412-7C96-4314-9B23-6617F2FE42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310F54-111F-4821-9F25-CF5780ACDF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Key figures</vt:lpstr>
      <vt:lpstr>Balance Sheet </vt:lpstr>
      <vt:lpstr>Income Statement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AG</dc:creator>
  <cp:lastModifiedBy>Koesslinger, Lucien</cp:lastModifiedBy>
  <cp:lastPrinted>2012-04-26T15:37:38Z</cp:lastPrinted>
  <dcterms:created xsi:type="dcterms:W3CDTF">2000-07-13T14:26:17Z</dcterms:created>
  <dcterms:modified xsi:type="dcterms:W3CDTF">2021-01-13T10:54:20Z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Q1 2012 Results englisch IFRS.xls</vt:lpwstr>
  </property>
  <property fmtid="{D5CDD505-2E9C-101B-9397-08002B2CF9AE}" pid="3" name="ContentTypeId">
    <vt:lpwstr>0x010100FFD037E0F555104F902E5D16CA0A3EF6</vt:lpwstr>
  </property>
</Properties>
</file>